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3_VEŘEJNÉ ZAKÁZKY\VZMR limit 2\2024\VZMR_2024_11_MŠ Trávník - rekonstrukce budovy\04_Žádosti a vysvětlení zadávací dokumenatce\"/>
    </mc:Choice>
  </mc:AlternateContent>
  <xr:revisionPtr revIDLastSave="0" documentId="8_{A31945C8-0BA7-4087-8881-E9FD279ED0A9}" xr6:coauthVersionLast="36" xr6:coauthVersionMax="36" xr10:uidLastSave="{00000000-0000-0000-0000-000000000000}"/>
  <bookViews>
    <workbookView xWindow="1515" yWindow="1515" windowWidth="19500" windowHeight="13845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Rekapitulace!$G$32</definedName>
    <definedName name="Dodavka0">Položky!#REF!</definedName>
    <definedName name="HSV">Rekapitulace!$E$32</definedName>
    <definedName name="HSV0">Položky!#REF!</definedName>
    <definedName name="HZS">Rekapitulace!$I$32</definedName>
    <definedName name="HZS0">Položky!#REF!</definedName>
    <definedName name="JKSO">'Krycí list'!$G$2</definedName>
    <definedName name="MJ">'Krycí list'!$G$5</definedName>
    <definedName name="Mont">Rekapitulace!$H$32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Položky!$A$1:$G$326</definedName>
    <definedName name="_xlnm.Print_Area" localSheetId="1">Rekapitulace!$A$1:$I$46</definedName>
    <definedName name="PocetMJ">'Krycí list'!$G$6</definedName>
    <definedName name="Poznamka">'Krycí list'!$B$37</definedName>
    <definedName name="Projektant">'Krycí list'!$C$8</definedName>
    <definedName name="PSV">Rekapitulace!$F$32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25" i="3"/>
  <c r="BC325" i="3"/>
  <c r="BB325" i="3"/>
  <c r="BA325" i="3"/>
  <c r="G325" i="3"/>
  <c r="BD325" i="3" s="1"/>
  <c r="BE323" i="3"/>
  <c r="BC323" i="3"/>
  <c r="BB323" i="3"/>
  <c r="BA323" i="3"/>
  <c r="G323" i="3"/>
  <c r="BD323" i="3" s="1"/>
  <c r="B31" i="2"/>
  <c r="A31" i="2"/>
  <c r="C326" i="3"/>
  <c r="BE320" i="3"/>
  <c r="BD320" i="3"/>
  <c r="BC320" i="3"/>
  <c r="BA320" i="3"/>
  <c r="G320" i="3"/>
  <c r="BB320" i="3" s="1"/>
  <c r="BE319" i="3"/>
  <c r="BD319" i="3"/>
  <c r="BC319" i="3"/>
  <c r="BA319" i="3"/>
  <c r="G319" i="3"/>
  <c r="BB319" i="3" s="1"/>
  <c r="BE297" i="3"/>
  <c r="BD297" i="3"/>
  <c r="BC297" i="3"/>
  <c r="BA297" i="3"/>
  <c r="G297" i="3"/>
  <c r="BB297" i="3" s="1"/>
  <c r="BE296" i="3"/>
  <c r="BD296" i="3"/>
  <c r="BC296" i="3"/>
  <c r="BA296" i="3"/>
  <c r="G296" i="3"/>
  <c r="BB296" i="3" s="1"/>
  <c r="BE290" i="3"/>
  <c r="BD290" i="3"/>
  <c r="BC290" i="3"/>
  <c r="BA290" i="3"/>
  <c r="G290" i="3"/>
  <c r="BB290" i="3" s="1"/>
  <c r="B30" i="2"/>
  <c r="A30" i="2"/>
  <c r="C321" i="3"/>
  <c r="BE287" i="3"/>
  <c r="BD287" i="3"/>
  <c r="BC287" i="3"/>
  <c r="BA287" i="3"/>
  <c r="G287" i="3"/>
  <c r="BB287" i="3" s="1"/>
  <c r="BE284" i="3"/>
  <c r="BD284" i="3"/>
  <c r="BC284" i="3"/>
  <c r="BA284" i="3"/>
  <c r="G284" i="3"/>
  <c r="BB284" i="3" s="1"/>
  <c r="BE282" i="3"/>
  <c r="BD282" i="3"/>
  <c r="BC282" i="3"/>
  <c r="BA282" i="3"/>
  <c r="G282" i="3"/>
  <c r="BB282" i="3" s="1"/>
  <c r="BE280" i="3"/>
  <c r="BD280" i="3"/>
  <c r="BC280" i="3"/>
  <c r="BA280" i="3"/>
  <c r="G280" i="3"/>
  <c r="BB280" i="3" s="1"/>
  <c r="BE278" i="3"/>
  <c r="BD278" i="3"/>
  <c r="BC278" i="3"/>
  <c r="BA278" i="3"/>
  <c r="G278" i="3"/>
  <c r="BB278" i="3" s="1"/>
  <c r="BE277" i="3"/>
  <c r="BD277" i="3"/>
  <c r="BC277" i="3"/>
  <c r="BA277" i="3"/>
  <c r="G277" i="3"/>
  <c r="BB277" i="3" s="1"/>
  <c r="BE274" i="3"/>
  <c r="BD274" i="3"/>
  <c r="BC274" i="3"/>
  <c r="BA274" i="3"/>
  <c r="G274" i="3"/>
  <c r="BB274" i="3" s="1"/>
  <c r="BE267" i="3"/>
  <c r="BD267" i="3"/>
  <c r="BC267" i="3"/>
  <c r="BA267" i="3"/>
  <c r="G267" i="3"/>
  <c r="BB267" i="3" s="1"/>
  <c r="BE266" i="3"/>
  <c r="BD266" i="3"/>
  <c r="BC266" i="3"/>
  <c r="BA266" i="3"/>
  <c r="G266" i="3"/>
  <c r="BB266" i="3" s="1"/>
  <c r="BE265" i="3"/>
  <c r="BD265" i="3"/>
  <c r="BC265" i="3"/>
  <c r="BA265" i="3"/>
  <c r="G265" i="3"/>
  <c r="BB265" i="3" s="1"/>
  <c r="BE258" i="3"/>
  <c r="BD258" i="3"/>
  <c r="BC258" i="3"/>
  <c r="BA258" i="3"/>
  <c r="G258" i="3"/>
  <c r="BB258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48" i="3"/>
  <c r="BD248" i="3"/>
  <c r="BC248" i="3"/>
  <c r="BA248" i="3"/>
  <c r="G248" i="3"/>
  <c r="BB248" i="3" s="1"/>
  <c r="B29" i="2"/>
  <c r="A29" i="2"/>
  <c r="C288" i="3"/>
  <c r="BE245" i="3"/>
  <c r="BD245" i="3"/>
  <c r="BC245" i="3"/>
  <c r="BA245" i="3"/>
  <c r="G245" i="3"/>
  <c r="BB245" i="3" s="1"/>
  <c r="BE241" i="3"/>
  <c r="BD241" i="3"/>
  <c r="BC241" i="3"/>
  <c r="BA241" i="3"/>
  <c r="G241" i="3"/>
  <c r="BB241" i="3" s="1"/>
  <c r="BE233" i="3"/>
  <c r="BD233" i="3"/>
  <c r="BC233" i="3"/>
  <c r="BA233" i="3"/>
  <c r="G233" i="3"/>
  <c r="BB233" i="3" s="1"/>
  <c r="BE231" i="3"/>
  <c r="BD231" i="3"/>
  <c r="BC231" i="3"/>
  <c r="BA231" i="3"/>
  <c r="G231" i="3"/>
  <c r="BB231" i="3" s="1"/>
  <c r="BE230" i="3"/>
  <c r="BD230" i="3"/>
  <c r="BC230" i="3"/>
  <c r="BA230" i="3"/>
  <c r="G230" i="3"/>
  <c r="BB230" i="3" s="1"/>
  <c r="BE229" i="3"/>
  <c r="BD229" i="3"/>
  <c r="BC229" i="3"/>
  <c r="BA229" i="3"/>
  <c r="G229" i="3"/>
  <c r="BB229" i="3" s="1"/>
  <c r="BE228" i="3"/>
  <c r="BD228" i="3"/>
  <c r="BC228" i="3"/>
  <c r="BA228" i="3"/>
  <c r="G228" i="3"/>
  <c r="BB228" i="3" s="1"/>
  <c r="BE225" i="3"/>
  <c r="BD225" i="3"/>
  <c r="BC225" i="3"/>
  <c r="BA225" i="3"/>
  <c r="G225" i="3"/>
  <c r="BB225" i="3" s="1"/>
  <c r="B28" i="2"/>
  <c r="A28" i="2"/>
  <c r="C246" i="3"/>
  <c r="BE222" i="3"/>
  <c r="BD222" i="3"/>
  <c r="BC222" i="3"/>
  <c r="BA222" i="3"/>
  <c r="G222" i="3"/>
  <c r="BB222" i="3" s="1"/>
  <c r="BE221" i="3"/>
  <c r="BD221" i="3"/>
  <c r="BC221" i="3"/>
  <c r="BA221" i="3"/>
  <c r="G221" i="3"/>
  <c r="BB221" i="3" s="1"/>
  <c r="BE219" i="3"/>
  <c r="BD219" i="3"/>
  <c r="BC219" i="3"/>
  <c r="BA219" i="3"/>
  <c r="G219" i="3"/>
  <c r="BB219" i="3" s="1"/>
  <c r="BE217" i="3"/>
  <c r="BD217" i="3"/>
  <c r="BC217" i="3"/>
  <c r="BA217" i="3"/>
  <c r="G217" i="3"/>
  <c r="BB217" i="3" s="1"/>
  <c r="B27" i="2"/>
  <c r="A27" i="2"/>
  <c r="C223" i="3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08" i="3"/>
  <c r="BD208" i="3"/>
  <c r="BC208" i="3"/>
  <c r="BA208" i="3"/>
  <c r="G208" i="3"/>
  <c r="BB208" i="3" s="1"/>
  <c r="BE207" i="3"/>
  <c r="BD207" i="3"/>
  <c r="BC207" i="3"/>
  <c r="BA207" i="3"/>
  <c r="G207" i="3"/>
  <c r="BB207" i="3" s="1"/>
  <c r="BE206" i="3"/>
  <c r="BD206" i="3"/>
  <c r="BC206" i="3"/>
  <c r="BA206" i="3"/>
  <c r="G206" i="3"/>
  <c r="BB206" i="3" s="1"/>
  <c r="BE205" i="3"/>
  <c r="BD205" i="3"/>
  <c r="BC205" i="3"/>
  <c r="BA205" i="3"/>
  <c r="G205" i="3"/>
  <c r="BB205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0" i="3"/>
  <c r="BD200" i="3"/>
  <c r="BC200" i="3"/>
  <c r="BA200" i="3"/>
  <c r="G200" i="3"/>
  <c r="BB200" i="3" s="1"/>
  <c r="BE199" i="3"/>
  <c r="BD199" i="3"/>
  <c r="BC199" i="3"/>
  <c r="BA199" i="3"/>
  <c r="G199" i="3"/>
  <c r="BB199" i="3" s="1"/>
  <c r="BE198" i="3"/>
  <c r="BD198" i="3"/>
  <c r="BC198" i="3"/>
  <c r="BA198" i="3"/>
  <c r="G198" i="3"/>
  <c r="BB198" i="3" s="1"/>
  <c r="BE195" i="3"/>
  <c r="BD195" i="3"/>
  <c r="BC195" i="3"/>
  <c r="BA195" i="3"/>
  <c r="G195" i="3"/>
  <c r="BB195" i="3" s="1"/>
  <c r="B26" i="2"/>
  <c r="A26" i="2"/>
  <c r="C215" i="3"/>
  <c r="BE192" i="3"/>
  <c r="BD192" i="3"/>
  <c r="BC192" i="3"/>
  <c r="BA192" i="3"/>
  <c r="G192" i="3"/>
  <c r="BB192" i="3" s="1"/>
  <c r="BE189" i="3"/>
  <c r="BD189" i="3"/>
  <c r="BC189" i="3"/>
  <c r="BA189" i="3"/>
  <c r="G189" i="3"/>
  <c r="BB189" i="3" s="1"/>
  <c r="BE187" i="3"/>
  <c r="BD187" i="3"/>
  <c r="BC187" i="3"/>
  <c r="BA187" i="3"/>
  <c r="G187" i="3"/>
  <c r="BB187" i="3" s="1"/>
  <c r="BE185" i="3"/>
  <c r="BD185" i="3"/>
  <c r="BC185" i="3"/>
  <c r="BA185" i="3"/>
  <c r="G185" i="3"/>
  <c r="BB185" i="3" s="1"/>
  <c r="BE183" i="3"/>
  <c r="BD183" i="3"/>
  <c r="BC183" i="3"/>
  <c r="BA183" i="3"/>
  <c r="G183" i="3"/>
  <c r="BB183" i="3" s="1"/>
  <c r="B25" i="2"/>
  <c r="A25" i="2"/>
  <c r="C193" i="3"/>
  <c r="BE179" i="3"/>
  <c r="BD179" i="3"/>
  <c r="BD181" i="3" s="1"/>
  <c r="H24" i="2" s="1"/>
  <c r="BC179" i="3"/>
  <c r="BC181" i="3" s="1"/>
  <c r="G24" i="2" s="1"/>
  <c r="BA179" i="3"/>
  <c r="BA181" i="3" s="1"/>
  <c r="E24" i="2" s="1"/>
  <c r="G179" i="3"/>
  <c r="BB179" i="3" s="1"/>
  <c r="BB181" i="3" s="1"/>
  <c r="F24" i="2" s="1"/>
  <c r="B24" i="2"/>
  <c r="A24" i="2"/>
  <c r="BE181" i="3"/>
  <c r="I24" i="2" s="1"/>
  <c r="C181" i="3"/>
  <c r="BE175" i="3"/>
  <c r="BE177" i="3" s="1"/>
  <c r="I23" i="2" s="1"/>
  <c r="BD175" i="3"/>
  <c r="BD177" i="3" s="1"/>
  <c r="H23" i="2" s="1"/>
  <c r="BC175" i="3"/>
  <c r="BC177" i="3" s="1"/>
  <c r="G23" i="2" s="1"/>
  <c r="BA175" i="3"/>
  <c r="BA177" i="3" s="1"/>
  <c r="E23" i="2" s="1"/>
  <c r="G175" i="3"/>
  <c r="BB175" i="3" s="1"/>
  <c r="BB177" i="3" s="1"/>
  <c r="F23" i="2" s="1"/>
  <c r="B23" i="2"/>
  <c r="A23" i="2"/>
  <c r="C177" i="3"/>
  <c r="BE171" i="3"/>
  <c r="BE173" i="3" s="1"/>
  <c r="I22" i="2" s="1"/>
  <c r="BD171" i="3"/>
  <c r="BD173" i="3" s="1"/>
  <c r="H22" i="2" s="1"/>
  <c r="BC171" i="3"/>
  <c r="BC173" i="3" s="1"/>
  <c r="G22" i="2" s="1"/>
  <c r="BA171" i="3"/>
  <c r="BA173" i="3" s="1"/>
  <c r="E22" i="2" s="1"/>
  <c r="G171" i="3"/>
  <c r="BB171" i="3" s="1"/>
  <c r="BB173" i="3" s="1"/>
  <c r="F22" i="2" s="1"/>
  <c r="B22" i="2"/>
  <c r="A22" i="2"/>
  <c r="C173" i="3"/>
  <c r="BE168" i="3"/>
  <c r="BD168" i="3"/>
  <c r="BC168" i="3"/>
  <c r="BB168" i="3"/>
  <c r="G168" i="3"/>
  <c r="BA168" i="3" s="1"/>
  <c r="BE167" i="3"/>
  <c r="BD167" i="3"/>
  <c r="BC167" i="3"/>
  <c r="BB167" i="3"/>
  <c r="G167" i="3"/>
  <c r="BA167" i="3" s="1"/>
  <c r="BE166" i="3"/>
  <c r="BD166" i="3"/>
  <c r="BC166" i="3"/>
  <c r="BB166" i="3"/>
  <c r="G166" i="3"/>
  <c r="BA166" i="3" s="1"/>
  <c r="BE165" i="3"/>
  <c r="BD165" i="3"/>
  <c r="BC165" i="3"/>
  <c r="BB165" i="3"/>
  <c r="G165" i="3"/>
  <c r="BA165" i="3" s="1"/>
  <c r="BE164" i="3"/>
  <c r="BD164" i="3"/>
  <c r="BC164" i="3"/>
  <c r="BB164" i="3"/>
  <c r="G164" i="3"/>
  <c r="BA164" i="3" s="1"/>
  <c r="BE163" i="3"/>
  <c r="BD163" i="3"/>
  <c r="BC163" i="3"/>
  <c r="BB163" i="3"/>
  <c r="G163" i="3"/>
  <c r="BA163" i="3" s="1"/>
  <c r="B21" i="2"/>
  <c r="A21" i="2"/>
  <c r="C169" i="3"/>
  <c r="BE160" i="3"/>
  <c r="BE161" i="3" s="1"/>
  <c r="I20" i="2" s="1"/>
  <c r="BD160" i="3"/>
  <c r="BD161" i="3" s="1"/>
  <c r="H20" i="2" s="1"/>
  <c r="BC160" i="3"/>
  <c r="BB160" i="3"/>
  <c r="BB161" i="3" s="1"/>
  <c r="F20" i="2" s="1"/>
  <c r="G160" i="3"/>
  <c r="BA160" i="3" s="1"/>
  <c r="BA161" i="3" s="1"/>
  <c r="E20" i="2" s="1"/>
  <c r="B20" i="2"/>
  <c r="A20" i="2"/>
  <c r="BC161" i="3"/>
  <c r="G20" i="2" s="1"/>
  <c r="C161" i="3"/>
  <c r="BE157" i="3"/>
  <c r="BD157" i="3"/>
  <c r="BC157" i="3"/>
  <c r="BB157" i="3"/>
  <c r="G157" i="3"/>
  <c r="BA157" i="3" s="1"/>
  <c r="BE156" i="3"/>
  <c r="BD156" i="3"/>
  <c r="BC156" i="3"/>
  <c r="BB156" i="3"/>
  <c r="G156" i="3"/>
  <c r="BA156" i="3" s="1"/>
  <c r="BE155" i="3"/>
  <c r="BD155" i="3"/>
  <c r="BC155" i="3"/>
  <c r="BB155" i="3"/>
  <c r="G155" i="3"/>
  <c r="BA155" i="3" s="1"/>
  <c r="BE154" i="3"/>
  <c r="BD154" i="3"/>
  <c r="BC154" i="3"/>
  <c r="BB154" i="3"/>
  <c r="G154" i="3"/>
  <c r="BA154" i="3" s="1"/>
  <c r="BE153" i="3"/>
  <c r="BD153" i="3"/>
  <c r="BC153" i="3"/>
  <c r="BB153" i="3"/>
  <c r="G153" i="3"/>
  <c r="BA153" i="3" s="1"/>
  <c r="BE152" i="3"/>
  <c r="BD152" i="3"/>
  <c r="BC152" i="3"/>
  <c r="BB152" i="3"/>
  <c r="G152" i="3"/>
  <c r="BA152" i="3" s="1"/>
  <c r="BE151" i="3"/>
  <c r="BD151" i="3"/>
  <c r="BC151" i="3"/>
  <c r="BB151" i="3"/>
  <c r="G151" i="3"/>
  <c r="BA151" i="3" s="1"/>
  <c r="BE150" i="3"/>
  <c r="BD150" i="3"/>
  <c r="BC150" i="3"/>
  <c r="BB150" i="3"/>
  <c r="G150" i="3"/>
  <c r="BA150" i="3" s="1"/>
  <c r="BE149" i="3"/>
  <c r="BD149" i="3"/>
  <c r="BC149" i="3"/>
  <c r="BB149" i="3"/>
  <c r="G149" i="3"/>
  <c r="BA149" i="3" s="1"/>
  <c r="BE148" i="3"/>
  <c r="BD148" i="3"/>
  <c r="BC148" i="3"/>
  <c r="BB148" i="3"/>
  <c r="G148" i="3"/>
  <c r="BA148" i="3" s="1"/>
  <c r="BE147" i="3"/>
  <c r="BD147" i="3"/>
  <c r="BC147" i="3"/>
  <c r="BB147" i="3"/>
  <c r="G147" i="3"/>
  <c r="BA147" i="3" s="1"/>
  <c r="BE146" i="3"/>
  <c r="BD146" i="3"/>
  <c r="BC146" i="3"/>
  <c r="BB146" i="3"/>
  <c r="G146" i="3"/>
  <c r="BA146" i="3" s="1"/>
  <c r="BE144" i="3"/>
  <c r="BD144" i="3"/>
  <c r="BC144" i="3"/>
  <c r="BB144" i="3"/>
  <c r="G144" i="3"/>
  <c r="BA144" i="3" s="1"/>
  <c r="B19" i="2"/>
  <c r="A19" i="2"/>
  <c r="C158" i="3"/>
  <c r="BE139" i="3"/>
  <c r="BD139" i="3"/>
  <c r="BC139" i="3"/>
  <c r="BB139" i="3"/>
  <c r="BB142" i="3" s="1"/>
  <c r="F18" i="2" s="1"/>
  <c r="G139" i="3"/>
  <c r="BA139" i="3" s="1"/>
  <c r="BE136" i="3"/>
  <c r="BD136" i="3"/>
  <c r="BC136" i="3"/>
  <c r="BB136" i="3"/>
  <c r="G136" i="3"/>
  <c r="BA136" i="3" s="1"/>
  <c r="B18" i="2"/>
  <c r="A18" i="2"/>
  <c r="C142" i="3"/>
  <c r="BE133" i="3"/>
  <c r="BD133" i="3"/>
  <c r="BC133" i="3"/>
  <c r="BB133" i="3"/>
  <c r="G133" i="3"/>
  <c r="BA133" i="3" s="1"/>
  <c r="BE132" i="3"/>
  <c r="BD132" i="3"/>
  <c r="BC132" i="3"/>
  <c r="BB132" i="3"/>
  <c r="G132" i="3"/>
  <c r="BA132" i="3" s="1"/>
  <c r="B17" i="2"/>
  <c r="A17" i="2"/>
  <c r="C134" i="3"/>
  <c r="BE129" i="3"/>
  <c r="BE130" i="3" s="1"/>
  <c r="I16" i="2" s="1"/>
  <c r="BD129" i="3"/>
  <c r="BD130" i="3" s="1"/>
  <c r="H16" i="2" s="1"/>
  <c r="BC129" i="3"/>
  <c r="BC130" i="3" s="1"/>
  <c r="G16" i="2" s="1"/>
  <c r="BB129" i="3"/>
  <c r="BB130" i="3" s="1"/>
  <c r="F16" i="2" s="1"/>
  <c r="G129" i="3"/>
  <c r="BA129" i="3" s="1"/>
  <c r="BA130" i="3" s="1"/>
  <c r="E16" i="2" s="1"/>
  <c r="B16" i="2"/>
  <c r="A16" i="2"/>
  <c r="G130" i="3"/>
  <c r="C130" i="3"/>
  <c r="BE124" i="3"/>
  <c r="BD124" i="3"/>
  <c r="BC124" i="3"/>
  <c r="BB124" i="3"/>
  <c r="G124" i="3"/>
  <c r="BA124" i="3" s="1"/>
  <c r="BE122" i="3"/>
  <c r="BD122" i="3"/>
  <c r="BC122" i="3"/>
  <c r="BB122" i="3"/>
  <c r="G122" i="3"/>
  <c r="BA122" i="3" s="1"/>
  <c r="BE120" i="3"/>
  <c r="BD120" i="3"/>
  <c r="BC120" i="3"/>
  <c r="BB120" i="3"/>
  <c r="G120" i="3"/>
  <c r="BA120" i="3" s="1"/>
  <c r="B15" i="2"/>
  <c r="A15" i="2"/>
  <c r="C127" i="3"/>
  <c r="BE115" i="3"/>
  <c r="BE118" i="3" s="1"/>
  <c r="I14" i="2" s="1"/>
  <c r="BD115" i="3"/>
  <c r="BD118" i="3" s="1"/>
  <c r="H14" i="2" s="1"/>
  <c r="BC115" i="3"/>
  <c r="BC118" i="3" s="1"/>
  <c r="G14" i="2" s="1"/>
  <c r="BB115" i="3"/>
  <c r="BB118" i="3" s="1"/>
  <c r="F14" i="2" s="1"/>
  <c r="G115" i="3"/>
  <c r="BA115" i="3" s="1"/>
  <c r="BA118" i="3" s="1"/>
  <c r="E14" i="2" s="1"/>
  <c r="B14" i="2"/>
  <c r="A14" i="2"/>
  <c r="C118" i="3"/>
  <c r="BE110" i="3"/>
  <c r="BD110" i="3"/>
  <c r="BC110" i="3"/>
  <c r="BB110" i="3"/>
  <c r="G110" i="3"/>
  <c r="BA110" i="3" s="1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 s="1"/>
  <c r="BE103" i="3"/>
  <c r="BD103" i="3"/>
  <c r="BC103" i="3"/>
  <c r="BB103" i="3"/>
  <c r="G103" i="3"/>
  <c r="BA103" i="3" s="1"/>
  <c r="BE85" i="3"/>
  <c r="BD85" i="3"/>
  <c r="BC85" i="3"/>
  <c r="BB85" i="3"/>
  <c r="G85" i="3"/>
  <c r="BA85" i="3" s="1"/>
  <c r="BE83" i="3"/>
  <c r="BD83" i="3"/>
  <c r="BC83" i="3"/>
  <c r="BB83" i="3"/>
  <c r="G83" i="3"/>
  <c r="BA83" i="3" s="1"/>
  <c r="BE82" i="3"/>
  <c r="BD82" i="3"/>
  <c r="BC82" i="3"/>
  <c r="BB82" i="3"/>
  <c r="G82" i="3"/>
  <c r="BA82" i="3" s="1"/>
  <c r="BE79" i="3"/>
  <c r="BD79" i="3"/>
  <c r="BC79" i="3"/>
  <c r="BB79" i="3"/>
  <c r="G79" i="3"/>
  <c r="BA79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13" i="2"/>
  <c r="A13" i="2"/>
  <c r="G113" i="3"/>
  <c r="C113" i="3"/>
  <c r="BE70" i="3"/>
  <c r="BD70" i="3"/>
  <c r="BC70" i="3"/>
  <c r="BB70" i="3"/>
  <c r="G70" i="3"/>
  <c r="BA70" i="3" s="1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4" i="3"/>
  <c r="BD64" i="3"/>
  <c r="BC64" i="3"/>
  <c r="BB64" i="3"/>
  <c r="G64" i="3"/>
  <c r="BA64" i="3" s="1"/>
  <c r="BE63" i="3"/>
  <c r="BD63" i="3"/>
  <c r="BC63" i="3"/>
  <c r="BC73" i="3" s="1"/>
  <c r="G12" i="2" s="1"/>
  <c r="BB63" i="3"/>
  <c r="G63" i="3"/>
  <c r="BA63" i="3" s="1"/>
  <c r="B12" i="2"/>
  <c r="A12" i="2"/>
  <c r="C73" i="3"/>
  <c r="BE60" i="3"/>
  <c r="BD60" i="3"/>
  <c r="BC60" i="3"/>
  <c r="BB60" i="3"/>
  <c r="G60" i="3"/>
  <c r="BA60" i="3" s="1"/>
  <c r="BE59" i="3"/>
  <c r="BE61" i="3" s="1"/>
  <c r="I11" i="2" s="1"/>
  <c r="BD59" i="3"/>
  <c r="BC59" i="3"/>
  <c r="BB59" i="3"/>
  <c r="G59" i="3"/>
  <c r="BA59" i="3" s="1"/>
  <c r="B11" i="2"/>
  <c r="A11" i="2"/>
  <c r="C61" i="3"/>
  <c r="BE56" i="3"/>
  <c r="BD56" i="3"/>
  <c r="BC56" i="3"/>
  <c r="BB56" i="3"/>
  <c r="G56" i="3"/>
  <c r="BA56" i="3" s="1"/>
  <c r="BE53" i="3"/>
  <c r="BE57" i="3" s="1"/>
  <c r="I10" i="2" s="1"/>
  <c r="BD53" i="3"/>
  <c r="BC53" i="3"/>
  <c r="BB53" i="3"/>
  <c r="G53" i="3"/>
  <c r="BA53" i="3" s="1"/>
  <c r="B10" i="2"/>
  <c r="A10" i="2"/>
  <c r="C57" i="3"/>
  <c r="BE50" i="3"/>
  <c r="BD50" i="3"/>
  <c r="BD51" i="3" s="1"/>
  <c r="H9" i="2" s="1"/>
  <c r="BC50" i="3"/>
  <c r="BB50" i="3"/>
  <c r="BB51" i="3" s="1"/>
  <c r="F9" i="2" s="1"/>
  <c r="G50" i="3"/>
  <c r="BA50" i="3" s="1"/>
  <c r="BE47" i="3"/>
  <c r="BD47" i="3"/>
  <c r="BC47" i="3"/>
  <c r="BB47" i="3"/>
  <c r="G47" i="3"/>
  <c r="BA47" i="3" s="1"/>
  <c r="B9" i="2"/>
  <c r="A9" i="2"/>
  <c r="C51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29" i="3"/>
  <c r="BD29" i="3"/>
  <c r="BC29" i="3"/>
  <c r="BB29" i="3"/>
  <c r="G29" i="3"/>
  <c r="BA29" i="3" s="1"/>
  <c r="B8" i="2"/>
  <c r="A8" i="2"/>
  <c r="C45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0" i="3"/>
  <c r="BD20" i="3"/>
  <c r="BC20" i="3"/>
  <c r="BB20" i="3"/>
  <c r="G20" i="3"/>
  <c r="BA20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2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223" i="3" l="1"/>
  <c r="H27" i="2" s="1"/>
  <c r="BD127" i="3"/>
  <c r="H15" i="2" s="1"/>
  <c r="BC169" i="3"/>
  <c r="G21" i="2" s="1"/>
  <c r="BB134" i="3"/>
  <c r="F17" i="2" s="1"/>
  <c r="BC134" i="3"/>
  <c r="G17" i="2" s="1"/>
  <c r="BA142" i="3"/>
  <c r="E18" i="2" s="1"/>
  <c r="BB127" i="3"/>
  <c r="F15" i="2" s="1"/>
  <c r="BD134" i="3"/>
  <c r="H17" i="2" s="1"/>
  <c r="BD158" i="3"/>
  <c r="H19" i="2" s="1"/>
  <c r="BE134" i="3"/>
  <c r="I17" i="2" s="1"/>
  <c r="BC288" i="3"/>
  <c r="G29" i="2" s="1"/>
  <c r="BC246" i="3"/>
  <c r="G28" i="2" s="1"/>
  <c r="BD142" i="3"/>
  <c r="H18" i="2" s="1"/>
  <c r="BE321" i="3"/>
  <c r="I30" i="2" s="1"/>
  <c r="BD326" i="3"/>
  <c r="H31" i="2" s="1"/>
  <c r="BB158" i="3"/>
  <c r="F19" i="2" s="1"/>
  <c r="BD45" i="3"/>
  <c r="H8" i="2" s="1"/>
  <c r="BA326" i="3"/>
  <c r="E31" i="2" s="1"/>
  <c r="BD61" i="3"/>
  <c r="H11" i="2" s="1"/>
  <c r="BC51" i="3"/>
  <c r="G9" i="2" s="1"/>
  <c r="BA61" i="3"/>
  <c r="E11" i="2" s="1"/>
  <c r="BB326" i="3"/>
  <c r="F31" i="2" s="1"/>
  <c r="G51" i="3"/>
  <c r="BC321" i="3"/>
  <c r="G30" i="2" s="1"/>
  <c r="BC27" i="3"/>
  <c r="G7" i="2" s="1"/>
  <c r="BB61" i="3"/>
  <c r="F11" i="2" s="1"/>
  <c r="BC113" i="3"/>
  <c r="G13" i="2" s="1"/>
  <c r="G134" i="3"/>
  <c r="BD169" i="3"/>
  <c r="H21" i="2" s="1"/>
  <c r="BC326" i="3"/>
  <c r="G31" i="2" s="1"/>
  <c r="BA288" i="3"/>
  <c r="E29" i="2" s="1"/>
  <c r="BD57" i="3"/>
  <c r="H10" i="2" s="1"/>
  <c r="BC61" i="3"/>
  <c r="G11" i="2" s="1"/>
  <c r="G161" i="3"/>
  <c r="BA246" i="3"/>
  <c r="E28" i="2" s="1"/>
  <c r="BE326" i="3"/>
  <c r="I31" i="2" s="1"/>
  <c r="BE51" i="3"/>
  <c r="I9" i="2" s="1"/>
  <c r="BB57" i="3"/>
  <c r="F10" i="2" s="1"/>
  <c r="G177" i="3"/>
  <c r="BC193" i="3"/>
  <c r="G25" i="2" s="1"/>
  <c r="BE193" i="3"/>
  <c r="I25" i="2" s="1"/>
  <c r="G215" i="3"/>
  <c r="BC45" i="3"/>
  <c r="G8" i="2" s="1"/>
  <c r="BC57" i="3"/>
  <c r="G10" i="2" s="1"/>
  <c r="G73" i="3"/>
  <c r="G118" i="3"/>
  <c r="G127" i="3"/>
  <c r="G173" i="3"/>
  <c r="G45" i="3"/>
  <c r="BE113" i="3"/>
  <c r="I13" i="2" s="1"/>
  <c r="BD27" i="3"/>
  <c r="H7" i="2" s="1"/>
  <c r="BE45" i="3"/>
  <c r="I8" i="2" s="1"/>
  <c r="BB45" i="3"/>
  <c r="F8" i="2" s="1"/>
  <c r="BA215" i="3"/>
  <c r="E26" i="2" s="1"/>
  <c r="BA223" i="3"/>
  <c r="E27" i="2" s="1"/>
  <c r="BD288" i="3"/>
  <c r="H29" i="2" s="1"/>
  <c r="BA321" i="3"/>
  <c r="E30" i="2" s="1"/>
  <c r="BD321" i="3"/>
  <c r="H30" i="2" s="1"/>
  <c r="BB73" i="3"/>
  <c r="F12" i="2" s="1"/>
  <c r="BD73" i="3"/>
  <c r="H12" i="2" s="1"/>
  <c r="BC215" i="3"/>
  <c r="G26" i="2" s="1"/>
  <c r="BD215" i="3"/>
  <c r="H26" i="2" s="1"/>
  <c r="BE288" i="3"/>
  <c r="I29" i="2" s="1"/>
  <c r="BE27" i="3"/>
  <c r="I7" i="2" s="1"/>
  <c r="BA169" i="3"/>
  <c r="E21" i="2" s="1"/>
  <c r="G57" i="3"/>
  <c r="G193" i="3"/>
  <c r="BE215" i="3"/>
  <c r="I26" i="2" s="1"/>
  <c r="BC223" i="3"/>
  <c r="G27" i="2" s="1"/>
  <c r="BE223" i="3"/>
  <c r="I27" i="2" s="1"/>
  <c r="BE73" i="3"/>
  <c r="I12" i="2" s="1"/>
  <c r="BC127" i="3"/>
  <c r="G15" i="2" s="1"/>
  <c r="BE127" i="3"/>
  <c r="I15" i="2" s="1"/>
  <c r="BD246" i="3"/>
  <c r="H28" i="2" s="1"/>
  <c r="BC142" i="3"/>
  <c r="G18" i="2" s="1"/>
  <c r="BE246" i="3"/>
  <c r="I28" i="2" s="1"/>
  <c r="BB27" i="3"/>
  <c r="F7" i="2" s="1"/>
  <c r="BE169" i="3"/>
  <c r="I21" i="2" s="1"/>
  <c r="BB169" i="3"/>
  <c r="F21" i="2" s="1"/>
  <c r="BB113" i="3"/>
  <c r="F13" i="2" s="1"/>
  <c r="BD113" i="3"/>
  <c r="H13" i="2" s="1"/>
  <c r="BE142" i="3"/>
  <c r="I18" i="2" s="1"/>
  <c r="BC158" i="3"/>
  <c r="G19" i="2" s="1"/>
  <c r="BE158" i="3"/>
  <c r="I19" i="2" s="1"/>
  <c r="BA193" i="3"/>
  <c r="E25" i="2" s="1"/>
  <c r="BD193" i="3"/>
  <c r="H25" i="2" s="1"/>
  <c r="BA51" i="3"/>
  <c r="E9" i="2" s="1"/>
  <c r="BB223" i="3"/>
  <c r="F27" i="2" s="1"/>
  <c r="G326" i="3"/>
  <c r="G142" i="3"/>
  <c r="G181" i="3"/>
  <c r="G27" i="3"/>
  <c r="BA45" i="3"/>
  <c r="E8" i="2" s="1"/>
  <c r="BA127" i="3"/>
  <c r="E15" i="2" s="1"/>
  <c r="BA134" i="3"/>
  <c r="E17" i="2" s="1"/>
  <c r="BA158" i="3"/>
  <c r="E19" i="2" s="1"/>
  <c r="BA113" i="3"/>
  <c r="E13" i="2" s="1"/>
  <c r="G321" i="3"/>
  <c r="BB246" i="3"/>
  <c r="F28" i="2" s="1"/>
  <c r="BB288" i="3"/>
  <c r="F29" i="2" s="1"/>
  <c r="G61" i="3"/>
  <c r="G223" i="3"/>
  <c r="BA57" i="3"/>
  <c r="E10" i="2" s="1"/>
  <c r="BA73" i="3"/>
  <c r="E12" i="2" s="1"/>
  <c r="BB215" i="3"/>
  <c r="F26" i="2" s="1"/>
  <c r="G158" i="3"/>
  <c r="BA27" i="3"/>
  <c r="E7" i="2" s="1"/>
  <c r="G169" i="3"/>
  <c r="BB193" i="3"/>
  <c r="F25" i="2" s="1"/>
  <c r="G246" i="3"/>
  <c r="G288" i="3"/>
  <c r="BB321" i="3"/>
  <c r="F30" i="2" s="1"/>
  <c r="I32" i="2" l="1"/>
  <c r="C21" i="1" s="1"/>
  <c r="G32" i="2"/>
  <c r="C18" i="1" s="1"/>
  <c r="H32" i="2"/>
  <c r="C17" i="1" s="1"/>
  <c r="F32" i="2"/>
  <c r="C16" i="1" s="1"/>
  <c r="E32" i="2"/>
  <c r="G38" i="2" l="1"/>
  <c r="I38" i="2" s="1"/>
  <c r="G16" i="1" s="1"/>
  <c r="G37" i="2"/>
  <c r="I37" i="2" s="1"/>
  <c r="C15" i="1"/>
  <c r="C19" i="1" s="1"/>
  <c r="C22" i="1" s="1"/>
  <c r="G44" i="2"/>
  <c r="I44" i="2" s="1"/>
  <c r="G43" i="2"/>
  <c r="I43" i="2" s="1"/>
  <c r="G21" i="1" s="1"/>
  <c r="G42" i="2"/>
  <c r="I42" i="2" s="1"/>
  <c r="G20" i="1" s="1"/>
  <c r="G40" i="2"/>
  <c r="I40" i="2" s="1"/>
  <c r="G18" i="1" s="1"/>
  <c r="G39" i="2"/>
  <c r="I39" i="2" s="1"/>
  <c r="G17" i="1" s="1"/>
  <c r="G41" i="2"/>
  <c r="I41" i="2" s="1"/>
  <c r="G19" i="1" s="1"/>
  <c r="H45" i="2" l="1"/>
  <c r="G23" i="1" s="1"/>
  <c r="G15" i="1"/>
  <c r="G22" i="1" l="1"/>
  <c r="C23" i="1"/>
  <c r="F30" i="1" s="1"/>
  <c r="F31" i="1" s="1"/>
  <c r="F34" i="1" s="1"/>
</calcChain>
</file>

<file path=xl/sharedStrings.xml><?xml version="1.0" encoding="utf-8"?>
<sst xmlns="http://schemas.openxmlformats.org/spreadsheetml/2006/main" count="874" uniqueCount="505">
  <si>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</si>
  <si>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</si>
  <si>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</si>
  <si>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</si>
  <si>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</si>
  <si>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</si>
  <si>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</si>
  <si>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</si>
  <si>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</si>
  <si>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</si>
  <si>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</si>
  <si>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</si>
  <si>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</si>
  <si>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</si>
  <si>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</si>
  <si>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</si>
  <si>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</si>
  <si>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</si>
  <si>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</si>
  <si>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</si>
  <si>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</si>
  <si>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</si>
  <si>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</si>
  <si>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</si>
  <si>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</si>
  <si>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</si>
  <si>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</si>
  <si>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</si>
  <si>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</si>
  <si>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</si>
  <si>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</si>
  <si>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</si>
  <si>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</si>
  <si>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</si>
  <si>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</si>
  <si>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</si>
  <si>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</si>
  <si>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</si>
  <si>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</si>
  <si>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</si>
  <si>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</si>
  <si>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</si>
  <si>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</si>
  <si>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</si>
  <si>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</si>
  <si>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</si>
  <si>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</si>
  <si>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</si>
  <si>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</si>
  <si>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</si>
  <si>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</si>
  <si>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</si>
  <si>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</si>
  <si>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</si>
  <si>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</si>
  <si>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</si>
  <si>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</si>
  <si>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</si>
  <si>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</si>
  <si>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</si>
  <si>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</si>
  <si>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</si>
  <si>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</si>
  <si>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</si>
  <si>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</si>
  <si>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</si>
  <si>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</si>
  <si>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</si>
  <si>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</si>
  <si>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</si>
  <si>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</si>
  <si>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</si>
  <si>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</si>
  <si>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</si>
  <si>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</si>
  <si>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</si>
  <si>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</si>
  <si>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</si>
  <si>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Si_202402</t>
  </si>
  <si>
    <t>MŠ Trávník č. 41</t>
  </si>
  <si>
    <t>SO 01</t>
  </si>
  <si>
    <t>Stavební úpravy</t>
  </si>
  <si>
    <t>801.31</t>
  </si>
  <si>
    <t>m3</t>
  </si>
  <si>
    <t>113106121R00</t>
  </si>
  <si>
    <t xml:space="preserve">Rozebrání dlažeb z betonových dlaždic na sucho </t>
  </si>
  <si>
    <t>m2</t>
  </si>
  <si>
    <t>oprava části okapového chodníku:7,50*0,60</t>
  </si>
  <si>
    <t>122201101R00</t>
  </si>
  <si>
    <t xml:space="preserve">Odkopávky nezapažené v hor. 3 do 100 m3 </t>
  </si>
  <si>
    <t>úprava pod skluzavkou ve dvoře:</t>
  </si>
  <si>
    <t>srovnání terénu cca 18 m2 :4,5*4,0*0,10</t>
  </si>
  <si>
    <t>122201109R00</t>
  </si>
  <si>
    <t xml:space="preserve">Příplatek za lepivost - odkopávky v hor. 3 </t>
  </si>
  <si>
    <t>162201203R00</t>
  </si>
  <si>
    <t xml:space="preserve">Vodorovné přemíst.výkopku, kolečko hor.1-4, do 10m </t>
  </si>
  <si>
    <t>162201210R00</t>
  </si>
  <si>
    <t xml:space="preserve">Příplatek za dalš.10 m, kolečko, výkop. z hor.1- 4 </t>
  </si>
  <si>
    <t>přesun zeminy po zahradě:1,80</t>
  </si>
  <si>
    <t>167101201R00</t>
  </si>
  <si>
    <t xml:space="preserve">Nakládání výkopku z hor.1 ÷ 4 - ručně </t>
  </si>
  <si>
    <t>odvoz přebytečné zeminy ze zahrady:</t>
  </si>
  <si>
    <t>odhadem:1,00</t>
  </si>
  <si>
    <t>171101101R00</t>
  </si>
  <si>
    <t xml:space="preserve">Uložení sypaniny do násypů zhutněných na 95% PS </t>
  </si>
  <si>
    <t>183403114R00</t>
  </si>
  <si>
    <t xml:space="preserve">Obdělání půdy kultivátorováním v rovině </t>
  </si>
  <si>
    <t>199000002R00</t>
  </si>
  <si>
    <t>Poplatek za skládku horniny 1- 4 katalog odpadů 17 0504</t>
  </si>
  <si>
    <t>18</t>
  </si>
  <si>
    <t>Povrchové úpravy terénu</t>
  </si>
  <si>
    <t>181101101R00</t>
  </si>
  <si>
    <t xml:space="preserve">Úprava pláně v zářezech v hor. 1-4, bez zhutnění </t>
  </si>
  <si>
    <t>finálníúprava po mkontáži skluzavky:</t>
  </si>
  <si>
    <t>srovnání terénu cca 18 m2 :4,5*4,0</t>
  </si>
  <si>
    <t>183402111R00</t>
  </si>
  <si>
    <t xml:space="preserve">Rozrušení půdy do 15 cm v rovině/svah 1:5 </t>
  </si>
  <si>
    <t>183403152R00</t>
  </si>
  <si>
    <t xml:space="preserve">Obdělání půdy vláčením, v rovině </t>
  </si>
  <si>
    <t>183403153R00</t>
  </si>
  <si>
    <t xml:space="preserve">Obdělání půdy hrabáním, v rovině </t>
  </si>
  <si>
    <t>183403161R00</t>
  </si>
  <si>
    <t xml:space="preserve">Obdělání půdy válením, v rovině </t>
  </si>
  <si>
    <t>184802111R00</t>
  </si>
  <si>
    <t xml:space="preserve">Chem. odplevelení před založ. postřikem, v rovině </t>
  </si>
  <si>
    <t>185802113R00</t>
  </si>
  <si>
    <t xml:space="preserve">Hnojení umělým hnojivem v rovině </t>
  </si>
  <si>
    <t>t</t>
  </si>
  <si>
    <t>18,0*0,65/1000</t>
  </si>
  <si>
    <t>00572410.R</t>
  </si>
  <si>
    <t>Směs travní parková II. mírná zátěž</t>
  </si>
  <si>
    <t>kg</t>
  </si>
  <si>
    <t>18,0*0,65</t>
  </si>
  <si>
    <t>25191155.R</t>
  </si>
  <si>
    <t>Hnojivo cererit z balený po 10 kg</t>
  </si>
  <si>
    <t>25234009.A</t>
  </si>
  <si>
    <t>Herbicid totální po 5 litrech</t>
  </si>
  <si>
    <t>l</t>
  </si>
  <si>
    <t>odhadem:5,0</t>
  </si>
  <si>
    <t>3</t>
  </si>
  <si>
    <t>Svislé a kompletní konstrukce</t>
  </si>
  <si>
    <t>317121251R00</t>
  </si>
  <si>
    <t xml:space="preserve">Montáž ŽB překladů do 180 cm dodatečně do rýh </t>
  </si>
  <si>
    <t>kus</t>
  </si>
  <si>
    <t>nad nový otvor ve stěně tl. 85cm:</t>
  </si>
  <si>
    <t>dveře ve stěně, š= 90cm:7</t>
  </si>
  <si>
    <t>593211070.R</t>
  </si>
  <si>
    <t>Překlad železobetonový RZP  149x12x19 V</t>
  </si>
  <si>
    <t>34</t>
  </si>
  <si>
    <t>Stěny a příčky</t>
  </si>
  <si>
    <t>342261112RS3</t>
  </si>
  <si>
    <t>Příčka sádrokarton. ocel.kce, 1x oplášť. tl.100 mm desky standard impreg.tl.12,5 mm, minerál tl. 6 cm</t>
  </si>
  <si>
    <t>zřízení nové prádelny:2,26*3,68</t>
  </si>
  <si>
    <t>- dveře:-0,90*2,02</t>
  </si>
  <si>
    <t>342263998RT2</t>
  </si>
  <si>
    <t>Příplatek k příčce sádrokart. za plochu do 5 m2 pro plochy 2 - 5 m2</t>
  </si>
  <si>
    <t>38</t>
  </si>
  <si>
    <t>Kompletní konstrukce</t>
  </si>
  <si>
    <t>38 R01</t>
  </si>
  <si>
    <t xml:space="preserve">Montáž_herní prvek pro děti </t>
  </si>
  <si>
    <t>soub</t>
  </si>
  <si>
    <t>38 R02</t>
  </si>
  <si>
    <t>Dodávka_herní prvek pro děti -  věžová sestava se skluzavkou</t>
  </si>
  <si>
    <t>5</t>
  </si>
  <si>
    <t>Komunikace</t>
  </si>
  <si>
    <t>215901101R00</t>
  </si>
  <si>
    <t xml:space="preserve">Zhutnění podloží z hornin nesoudržných do 92% PS </t>
  </si>
  <si>
    <t>564801112R00</t>
  </si>
  <si>
    <t xml:space="preserve">Podklad ze štěrkodrti po zhutnění tloušťky 4 cm </t>
  </si>
  <si>
    <t>564851111R00</t>
  </si>
  <si>
    <t xml:space="preserve">Podklad ze štěrkodrti po zhutnění tloušťky 15 cm </t>
  </si>
  <si>
    <t>596811111R00</t>
  </si>
  <si>
    <t xml:space="preserve">Kladení dlaždic kom.pro pěší, lože z kameniva těž. </t>
  </si>
  <si>
    <t>oprava části okapového chodníku:</t>
  </si>
  <si>
    <t>š= 50cm:7,50*0,50</t>
  </si>
  <si>
    <t>592453331.R</t>
  </si>
  <si>
    <t>Dlaždice betonová 50x50x5 cm hladká</t>
  </si>
  <si>
    <t>dle montáže:3,75</t>
  </si>
  <si>
    <t>prořez 10%:3,75*0,10</t>
  </si>
  <si>
    <t>61</t>
  </si>
  <si>
    <t>Upravy povrchů vnitřní</t>
  </si>
  <si>
    <t>610991002R00</t>
  </si>
  <si>
    <t xml:space="preserve">Začišťovací okenní lišta pro vnitř.omítku tl. 9 mm </t>
  </si>
  <si>
    <t>m</t>
  </si>
  <si>
    <t>3ks plastových oken:(1,00+2*1,50)*3</t>
  </si>
  <si>
    <t>610991111R00</t>
  </si>
  <si>
    <t xml:space="preserve">Zakrývání výplní vnitřních otvorů </t>
  </si>
  <si>
    <t>3ks plastových oken:(1,00*1,50)*3</t>
  </si>
  <si>
    <t>611421321R00</t>
  </si>
  <si>
    <t xml:space="preserve">Oprava váp.omítek stropů do 30% plochy - hladkých </t>
  </si>
  <si>
    <t>kuchyňka:1,75*2,26</t>
  </si>
  <si>
    <t>šatna personál:1,97*2,6</t>
  </si>
  <si>
    <t>611471411R00</t>
  </si>
  <si>
    <t xml:space="preserve">Úprava stropů aktivovaným štukem tl. 2 - 3 mm </t>
  </si>
  <si>
    <t>612409991R00</t>
  </si>
  <si>
    <t xml:space="preserve">Začištění omítek kolem oken,dveří apod. </t>
  </si>
  <si>
    <t>3ks plastových oken:(1,00+1,50)*2*3</t>
  </si>
  <si>
    <t>612421321R00</t>
  </si>
  <si>
    <t xml:space="preserve">Oprava vápen.omítek stěn do 30 % pl. - hladkých </t>
  </si>
  <si>
    <t>prádelna:(1,75+2,26+1,75)*(3,68-1,50)</t>
  </si>
  <si>
    <t>- dveře:-1,16*2,02</t>
  </si>
  <si>
    <t>kuchyňka:2,5*3,68</t>
  </si>
  <si>
    <t>chodba 1:(9,8+1,4+8,15)*3,50</t>
  </si>
  <si>
    <t>- dveře:-0,9*2,05</t>
  </si>
  <si>
    <t>-1,4*2,1</t>
  </si>
  <si>
    <t>-okna:-1,0*1,5*3</t>
  </si>
  <si>
    <t>chodba 2:(6,55+5,15+1,65)*3,35</t>
  </si>
  <si>
    <t>-okno:-1,8*1,5</t>
  </si>
  <si>
    <t>- dveře:-0,85*2,05*3</t>
  </si>
  <si>
    <t>šatna personál:(1,97+2,6)*2*2,81</t>
  </si>
  <si>
    <t>- dveře:-0,75*2,05</t>
  </si>
  <si>
    <t>- okno:-1,2*1,2</t>
  </si>
  <si>
    <t>612425931R00</t>
  </si>
  <si>
    <t xml:space="preserve">Omítka vápenná vnitřního ostění - štuková </t>
  </si>
  <si>
    <t>3ks plastových oken, š= 20cm:(1,00+2*1,50)*3*0,20</t>
  </si>
  <si>
    <t>dveře ve stěně, š= 85cm:(0,90+2*2,05)*0,85</t>
  </si>
  <si>
    <t>612471411RT2</t>
  </si>
  <si>
    <t>Úprava vnitřních stěn aktivovaným štukem s použitím suché maltové směsi</t>
  </si>
  <si>
    <t>61 R01</t>
  </si>
  <si>
    <t xml:space="preserve">Sanace vlhké stěny </t>
  </si>
  <si>
    <t>kompl</t>
  </si>
  <si>
    <t>rozměry 3,80x*2,00 m v šatně personálu:</t>
  </si>
  <si>
    <t>viz samostatný rozpočet:1</t>
  </si>
  <si>
    <t>28350127.R</t>
  </si>
  <si>
    <t>Lišta okenní začišťovací PVC 10-240 cm</t>
  </si>
  <si>
    <t>dle montáže:12,0</t>
  </si>
  <si>
    <t>prořez 10%:12,0*0,10</t>
  </si>
  <si>
    <t>63</t>
  </si>
  <si>
    <t>Podlahy a podlahové konstrukce</t>
  </si>
  <si>
    <t>632413150RT1</t>
  </si>
  <si>
    <t>Potěr ze SMS Knauf, ruční zpracování, tl. 50 mm BP-8, 30 MPa</t>
  </si>
  <si>
    <t>pro nové dveře do chodby:</t>
  </si>
  <si>
    <t>doplnění podlahy:1,00*0,85</t>
  </si>
  <si>
    <t>91</t>
  </si>
  <si>
    <t>Doplňující práce na komunikaci</t>
  </si>
  <si>
    <t>917862111R00</t>
  </si>
  <si>
    <t xml:space="preserve">Osazení stojat. obrub.bet. s opěrou,lože z C 12/15 </t>
  </si>
  <si>
    <t>oprava části okapového chodníku:7,5</t>
  </si>
  <si>
    <t>918101111R00</t>
  </si>
  <si>
    <t xml:space="preserve">Lože pod obrubníky nebo obruby dlažeb z C 12/15 </t>
  </si>
  <si>
    <t>oprava části okapového chodníku:7,5*0,20*0,25</t>
  </si>
  <si>
    <t>59217331.R</t>
  </si>
  <si>
    <t>Obrubník zahradní ABO 12-20 1000/50/200 mm šedý</t>
  </si>
  <si>
    <t>dle montáže:7,50</t>
  </si>
  <si>
    <t>prořez 10%:7,5*0,10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</si>
  <si>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</si>
  <si>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</si>
  <si>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</si>
  <si>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</si>
  <si>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</si>
  <si>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</si>
  <si>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952901111R00</t>
  </si>
  <si>
    <t xml:space="preserve">Vyčištění budov o výšce podlaží do 4 m </t>
  </si>
  <si>
    <t>předpisy</t>
  </si>
  <si>
    <t>Na stavbě dodržovat požární+bezpečnostní předpisy stavbu zabezpečit proti vstupu nepovolaných osob</t>
  </si>
  <si>
    <t>96</t>
  </si>
  <si>
    <t>Bourání konstrukcí</t>
  </si>
  <si>
    <t>787100812R00</t>
  </si>
  <si>
    <t xml:space="preserve">Vysklívání stěn - sklo profilové dvojité </t>
  </si>
  <si>
    <t>náhradní položka:</t>
  </si>
  <si>
    <t>vybourání 3ks luxfer. oken:1,0*1,5*3</t>
  </si>
  <si>
    <t>967031132R00</t>
  </si>
  <si>
    <t xml:space="preserve">Přisekání rovných ostění cihelných na MVC </t>
  </si>
  <si>
    <t>3ks nových plastových oken, š= 35cm:(1,00+2*1,50)*3*0,35</t>
  </si>
  <si>
    <t>nové dveře ve stěně, š= 85cm:(0,90+2*2,05)*0,85</t>
  </si>
  <si>
    <t>97</t>
  </si>
  <si>
    <t>Prorážení otvorů</t>
  </si>
  <si>
    <t>971033681R00</t>
  </si>
  <si>
    <t xml:space="preserve">Vybourání otv. zeď cihel. pl.4 m2, tl.90 cm, MVC </t>
  </si>
  <si>
    <t>pro nové dveře do chodby:1,00*2,05*0,85</t>
  </si>
  <si>
    <t>978013141R00</t>
  </si>
  <si>
    <t xml:space="preserve">Otlučení omítek vnitřních stěn v rozsahu do 30 % </t>
  </si>
  <si>
    <t>979097011R00</t>
  </si>
  <si>
    <t xml:space="preserve">Pronájem kontejneru 4 t </t>
  </si>
  <si>
    <t>den</t>
  </si>
  <si>
    <t>979990107R00</t>
  </si>
  <si>
    <t>979990109R00</t>
  </si>
  <si>
    <t>Poplatek za skládku suti - skleněné tvárnice skupina odpadu 07 0202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</si>
  <si>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</si>
  <si>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</si>
  <si>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</si>
  <si>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</si>
  <si>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</si>
  <si>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</si>
  <si>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</si>
  <si>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</si>
  <si>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</si>
  <si>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</si>
  <si>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</si>
  <si>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- komunikace </t>
  </si>
  <si>
    <t>979091295R00</t>
  </si>
  <si>
    <t xml:space="preserve">Příplatek za vodo.přemístění suti při rekonstrukci </t>
  </si>
  <si>
    <t>979093111R00</t>
  </si>
  <si>
    <t xml:space="preserve">Uložení suti na skládku bez zhutnění </t>
  </si>
  <si>
    <t>99</t>
  </si>
  <si>
    <t>Staveništní přesun hmot</t>
  </si>
  <si>
    <t>999281105R00</t>
  </si>
  <si>
    <t xml:space="preserve">Přesun hmot pro opravy a údržbu do výšky 6 m </t>
  </si>
  <si>
    <t>VN</t>
  </si>
  <si>
    <t>Vedlejší náklady</t>
  </si>
  <si>
    <t>005121010R</t>
  </si>
  <si>
    <t xml:space="preserve">Vybudování zařízení staveniště </t>
  </si>
  <si>
    <t>Soubor</t>
  </si>
  <si>
    <t>005121020R</t>
  </si>
  <si>
    <t xml:space="preserve">Provoz zařízení staveniště </t>
  </si>
  <si>
    <t>005121031R</t>
  </si>
  <si>
    <t xml:space="preserve">Odstranění zařízení staveniště </t>
  </si>
  <si>
    <t>005122010R</t>
  </si>
  <si>
    <t xml:space="preserve">Provoz objednatele </t>
  </si>
  <si>
    <t>005124010R</t>
  </si>
  <si>
    <t xml:space="preserve">Koordinační činnost (IČD) </t>
  </si>
  <si>
    <t>VRN0</t>
  </si>
  <si>
    <t xml:space="preserve">Ztížené výrobní podmínky </t>
  </si>
  <si>
    <t>720</t>
  </si>
  <si>
    <t>Zdravotechnická instalace</t>
  </si>
  <si>
    <t>720 R01</t>
  </si>
  <si>
    <t xml:space="preserve">Zdravotechnické instalace </t>
  </si>
  <si>
    <t>viz příloha - samostatný rozpočet:1</t>
  </si>
  <si>
    <t>723</t>
  </si>
  <si>
    <t>Vnitřní plynovod</t>
  </si>
  <si>
    <t>723 R01</t>
  </si>
  <si>
    <t xml:space="preserve">Ústřední vytápění </t>
  </si>
  <si>
    <t>730</t>
  </si>
  <si>
    <t>Ústřední vytápění</t>
  </si>
  <si>
    <t>730 R01</t>
  </si>
  <si>
    <t xml:space="preserve">Plynoinstalace </t>
  </si>
  <si>
    <t>764</t>
  </si>
  <si>
    <t>Konstrukce klempířské</t>
  </si>
  <si>
    <t>764331930R00</t>
  </si>
  <si>
    <t xml:space="preserve">Oprava lemování zdí Pz, TK, rš 330 mm, do 30° </t>
  </si>
  <si>
    <t>oprava/doplnění olemování mezery na soklu:1,20+0,50</t>
  </si>
  <si>
    <t>764410850R00</t>
  </si>
  <si>
    <t xml:space="preserve">Demontáž oplechování parapetů,rš od 100 do 330 mm </t>
  </si>
  <si>
    <t xml:space="preserve"> 3ks nová okna:1,00*3</t>
  </si>
  <si>
    <t>764430240RT2</t>
  </si>
  <si>
    <t>Oplechování zdí z Pz plechu, rš 500 mm nalepení Enkolitem</t>
  </si>
  <si>
    <t>oplechování mezery zděné zídky :2,50</t>
  </si>
  <si>
    <t>764816131RT2</t>
  </si>
  <si>
    <t>Oplechování parapetů, lakovaný Pz plech, rš 300 mm lepení Enkolitem</t>
  </si>
  <si>
    <t>prořez, vytažení +15%:3,00*0,15</t>
  </si>
  <si>
    <t>998764101R00</t>
  </si>
  <si>
    <t xml:space="preserve">Přesun hmot pro klempířské konstr., výšky do 6 m </t>
  </si>
  <si>
    <t>766</t>
  </si>
  <si>
    <t>Konstrukce truhlářské</t>
  </si>
  <si>
    <t>766665921R00</t>
  </si>
  <si>
    <t xml:space="preserve">Zakování dveří 1křídlých kompletizovaných </t>
  </si>
  <si>
    <t>80/197 cm:1</t>
  </si>
  <si>
    <t>90/197 cm:1</t>
  </si>
  <si>
    <t>766670011R00</t>
  </si>
  <si>
    <t xml:space="preserve">Montáž obložkové zárubně a dřevěného křídla dveří </t>
  </si>
  <si>
    <t>766670021R00</t>
  </si>
  <si>
    <t xml:space="preserve">Montáž kliky a štítku </t>
  </si>
  <si>
    <t>766694112R00</t>
  </si>
  <si>
    <t xml:space="preserve">Montáž parapetních desek š.do 30 cm,dl.do 160 cm </t>
  </si>
  <si>
    <t xml:space="preserve"> 3ks nová okna:3</t>
  </si>
  <si>
    <t>766812115R00</t>
  </si>
  <si>
    <t xml:space="preserve">Montáž kuchyňských linek dřevěných linek š.do 2,4m </t>
  </si>
  <si>
    <t>766 R01</t>
  </si>
  <si>
    <t xml:space="preserve">Kuchyňská linka </t>
  </si>
  <si>
    <t>spodní skříňky délky 1,80m, horní skříňky délky 2,40m:</t>
  </si>
  <si>
    <t>poznámka</t>
  </si>
  <si>
    <t>Truhlářské prvky a doplňky zaměřit před objednáním na stavbě !</t>
  </si>
  <si>
    <t>54914633</t>
  </si>
  <si>
    <t>Dveřní kování PREMIO klíč Ti</t>
  </si>
  <si>
    <t>54926044</t>
  </si>
  <si>
    <t>Zámek stavební vložkový typ 24026 (80 mm)  P</t>
  </si>
  <si>
    <t>60780014.R</t>
  </si>
  <si>
    <t>Parapet interiér Topset Standard š. 350 mm bílý</t>
  </si>
  <si>
    <t>dle montáže:1,00*3</t>
  </si>
  <si>
    <t>prořez 10%:3,00*0,10</t>
  </si>
  <si>
    <t>61165003.R</t>
  </si>
  <si>
    <t>Dveře vnitřní laminované plné 1kř. 80x197 cm</t>
  </si>
  <si>
    <t>61181403.R</t>
  </si>
  <si>
    <t>Zárubeň obklad. Masonite š. 80 cm/stěna 8-30 cm</t>
  </si>
  <si>
    <t>611815493</t>
  </si>
  <si>
    <t>Zárubeň obložková NORMAL š. 80 cm/stě. 51-75 cm</t>
  </si>
  <si>
    <t>998766101R00</t>
  </si>
  <si>
    <t xml:space="preserve">Přesun hmot pro truhlářské konstr., výšky do 6 m </t>
  </si>
  <si>
    <t>769</t>
  </si>
  <si>
    <t>Otvorové prvky z plastu</t>
  </si>
  <si>
    <t>769000000R00</t>
  </si>
  <si>
    <t xml:space="preserve">Montáž plastových oken </t>
  </si>
  <si>
    <t>769 R01</t>
  </si>
  <si>
    <t xml:space="preserve">Okno plastové bílé, 3-sklo, Uw 0,82 </t>
  </si>
  <si>
    <t>3ks plastových oken:1,00*1,50*3</t>
  </si>
  <si>
    <t>Plastové prvky a doplňky upřesnit a zaměřit před objednáním na stavbě !</t>
  </si>
  <si>
    <t>776</t>
  </si>
  <si>
    <t>Podlahy povlakové</t>
  </si>
  <si>
    <t>777101101R00</t>
  </si>
  <si>
    <t xml:space="preserve">Příprava podkladu - vysávání podlah prům.vysavačem </t>
  </si>
  <si>
    <t>před pokládkou PVC:(2,60+0,15+3,80)*1,65</t>
  </si>
  <si>
    <t>0,35*1,40</t>
  </si>
  <si>
    <t>777531023R00</t>
  </si>
  <si>
    <t>Vyrovnání podlah, samonivel. polymercement. hmota tl.3 mm</t>
  </si>
  <si>
    <t>777553010R00</t>
  </si>
  <si>
    <t xml:space="preserve">Penetrace savého podkladu disperzí </t>
  </si>
  <si>
    <t>776520010RAI</t>
  </si>
  <si>
    <t>Podlaha povlaková z PVC pásů, soklík pouze položení, podlahovina ve specifikaci</t>
  </si>
  <si>
    <t>776 R01</t>
  </si>
  <si>
    <t xml:space="preserve">Úprava schodku v chodbě </t>
  </si>
  <si>
    <t>výška cca15-17cm, do hrany osadit lištu:1</t>
  </si>
  <si>
    <t>28342452.R</t>
  </si>
  <si>
    <t>Lišta soklová PVC celoplast. Bolta 25560 60x12,8mm</t>
  </si>
  <si>
    <t>dodávka materiálu:</t>
  </si>
  <si>
    <t>(2,60+0,15+3,80)</t>
  </si>
  <si>
    <t>(2,60+0,15+3,80)-1,40</t>
  </si>
  <si>
    <t>1,65+0,35</t>
  </si>
  <si>
    <t>- dveře, průchod:-0,70*3</t>
  </si>
  <si>
    <t>0,30*3</t>
  </si>
  <si>
    <t>prořez 10%:12,20*0,10</t>
  </si>
  <si>
    <t>28412235.R</t>
  </si>
  <si>
    <t>Podlahovina PVC Forbo Novilon Nova tl. 3,0 mm 25 m</t>
  </si>
  <si>
    <t>dle montáže:11,2975</t>
  </si>
  <si>
    <t>prořez 10%:11,2975*0,10</t>
  </si>
  <si>
    <t>998776101R00</t>
  </si>
  <si>
    <t xml:space="preserve">Přesun hmot pro podlahy povlakové, výšky do 6 m </t>
  </si>
  <si>
    <t>781</t>
  </si>
  <si>
    <t>Obklady keramické</t>
  </si>
  <si>
    <t>781101111R00</t>
  </si>
  <si>
    <t xml:space="preserve">Vyrovnání podkladu maltou ze SMS tl. do 7 mm </t>
  </si>
  <si>
    <t>zřízení nové prádelny:</t>
  </si>
  <si>
    <t>obklad do výšky 150cm:2,26*1,50</t>
  </si>
  <si>
    <t>1,75*1,50*2</t>
  </si>
  <si>
    <t>- dveře:-1,16*1,50</t>
  </si>
  <si>
    <t>781101121R00</t>
  </si>
  <si>
    <t xml:space="preserve">Provedení penetrace podkladu - práce </t>
  </si>
  <si>
    <t>781111115R00</t>
  </si>
  <si>
    <t xml:space="preserve">Otvor v obkladačce diamant.korunkou prům.do 30 mm </t>
  </si>
  <si>
    <t>v prádelně:</t>
  </si>
  <si>
    <t>pro přívody vody a elektro:4</t>
  </si>
  <si>
    <t>v kuchyňce  přívody vody :2</t>
  </si>
  <si>
    <t>781419706R00</t>
  </si>
  <si>
    <t xml:space="preserve">Příplatek za spárovací vodotěsnou hmotu - plošně </t>
  </si>
  <si>
    <t>obklad do výšky 150cm:2,26*1,50*2</t>
  </si>
  <si>
    <t>- dveře:-0,90*1,50</t>
  </si>
  <si>
    <t>-1,16*1,50</t>
  </si>
  <si>
    <t>obklad za novou kuch. linkou:2,40*0,60</t>
  </si>
  <si>
    <t>781419711R00</t>
  </si>
  <si>
    <t xml:space="preserve">Příplatek k obkladu stěn za plochu do 10 m2 jedntl </t>
  </si>
  <si>
    <t>781475116R00</t>
  </si>
  <si>
    <t xml:space="preserve">Obklad vnitřní stěn keramický, do tmele, 300x300mm </t>
  </si>
  <si>
    <t>781491001R00</t>
  </si>
  <si>
    <t xml:space="preserve">Montáž lišt k obkladům </t>
  </si>
  <si>
    <t>ukončení obkladu :2,26*2</t>
  </si>
  <si>
    <t>1,75*2</t>
  </si>
  <si>
    <t>- dveře:-0,90</t>
  </si>
  <si>
    <t>-1,16</t>
  </si>
  <si>
    <t>obklad za novou kuch. linkou:2,40*2</t>
  </si>
  <si>
    <t>781 R01</t>
  </si>
  <si>
    <t>D - lišta nerezová koutová, nárožní</t>
  </si>
  <si>
    <t>dle montáže:10,76</t>
  </si>
  <si>
    <t>prořez 10%:10,76*0,10</t>
  </si>
  <si>
    <t>Obkladové prvky a doplňky upřesnit a zaměřit před objednáním na stavbě !</t>
  </si>
  <si>
    <t>58551220</t>
  </si>
  <si>
    <t>ALFAFIX S101 šedá</t>
  </si>
  <si>
    <t>asi3,5 kg/m2:6,90*3,50</t>
  </si>
  <si>
    <t>58582152.A.R</t>
  </si>
  <si>
    <t>Lepicí malta Flex rychletuhnoucí bílá SFK 81</t>
  </si>
  <si>
    <t>odhadem 3,55 kg/m2:10,38*3,55</t>
  </si>
  <si>
    <t>58583205.A</t>
  </si>
  <si>
    <t>Keracolor spárovací hmota Mapei</t>
  </si>
  <si>
    <t>odhadem 0,,50 kg/m2:10,38*0,50</t>
  </si>
  <si>
    <t>597813728.R</t>
  </si>
  <si>
    <t>Obkládačka 20x40 světle šedá mat</t>
  </si>
  <si>
    <t>dle montáže:10,38</t>
  </si>
  <si>
    <t>prořez10%:10,38*0,10</t>
  </si>
  <si>
    <t>998781101R00</t>
  </si>
  <si>
    <t xml:space="preserve">Přesun hmot pro obklady keramické, výšky do 6 m </t>
  </si>
  <si>
    <t>784</t>
  </si>
  <si>
    <t>Malby</t>
  </si>
  <si>
    <t>784181201R00</t>
  </si>
  <si>
    <t xml:space="preserve">Penetrace podkladu nátěrem Keim-Spezial-Fixativ,1x </t>
  </si>
  <si>
    <t>strop:1,97*2,6</t>
  </si>
  <si>
    <t>stěna předsíňky:1,2*2,8</t>
  </si>
  <si>
    <t>784185112R00</t>
  </si>
  <si>
    <t xml:space="preserve">Malba Keim-Biosil, bílá, bez penetrace, 2 x </t>
  </si>
  <si>
    <t>784191201R00</t>
  </si>
  <si>
    <t xml:space="preserve">Penetrace podkladu hloubková disperzní, 1x </t>
  </si>
  <si>
    <t>strop:9,8*1,4</t>
  </si>
  <si>
    <t>strop:1,65*5,15</t>
  </si>
  <si>
    <t>784195212R00</t>
  </si>
  <si>
    <t xml:space="preserve">Malba disperzní, bílá, bez penetrace, 2 x </t>
  </si>
  <si>
    <t>784402801R00</t>
  </si>
  <si>
    <t xml:space="preserve">Odstranění malby oškrábáním v místnosti H do 3,8 m </t>
  </si>
  <si>
    <t>M21</t>
  </si>
  <si>
    <t>Elektromontáže</t>
  </si>
  <si>
    <t>M21 R01</t>
  </si>
  <si>
    <t xml:space="preserve">Elektroinstalace </t>
  </si>
  <si>
    <t>M21 R02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</si>
  <si>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</si>
  <si>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</si>
  <si>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</si>
  <si>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</si>
  <si>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</si>
  <si>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</si>
  <si>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</si>
  <si>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</si>
  <si>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projektový</t>
  </si>
  <si>
    <t>ing. Milan KOČAŘ</t>
  </si>
  <si>
    <t>MĚSTO KROMĚŘÍŽ, VELKÉ NÁM. 115, KROMĚŘÍŽ</t>
  </si>
  <si>
    <t>výběrové řízení</t>
  </si>
  <si>
    <t>ing. Šišák</t>
  </si>
  <si>
    <t>Poplatek za skládku suti - směs betonu, cihel, dřeva skupina odpadu 17 0904</t>
  </si>
  <si>
    <t>D+M elektrický sporák (vč.připojení)</t>
  </si>
  <si>
    <t>Stavební úpravy_CÚ 2024/1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</si>
</sst>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6" fillId="4" borderId="4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centerContinuous"/>
    </xf>
    <xf numFmtId="0" fontId="5" fillId="5" borderId="16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6" borderId="15" xfId="0" applyNumberFormat="1" applyFont="1" applyFill="1" applyBorder="1" applyAlignment="1">
      <alignment horizontal="right" indent="2"/>
    </xf>
    <xf numFmtId="166" fontId="3" fillId="6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zoomScale="80" zoomScaleNormal="80" workbookViewId="0">
      <selection activeCell="D2" sqref="D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2</v>
      </c>
      <c r="D2" s="181" t="str">
        <f>Rekapitulace!G2</f>
        <v>Stavební úpravy_CÚ 2024/1</v>
      </c>
      <c r="E2" s="182"/>
      <c r="F2" s="6" t="s">
        <v>2</v>
      </c>
      <c r="G2" s="7" t="s">
        <v>82</v>
      </c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7</v>
      </c>
      <c r="G5" s="12" t="s">
        <v>83</v>
      </c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78</v>
      </c>
      <c r="B7" s="22"/>
      <c r="C7" s="23" t="s">
        <v>79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186" t="s">
        <v>498</v>
      </c>
      <c r="D8" s="186"/>
      <c r="E8" s="187"/>
      <c r="F8" s="11" t="s">
        <v>13</v>
      </c>
      <c r="G8" s="183" t="s">
        <v>497</v>
      </c>
    </row>
    <row r="9" spans="1:57" x14ac:dyDescent="0.2">
      <c r="A9" s="26" t="s">
        <v>14</v>
      </c>
      <c r="B9" s="11"/>
      <c r="C9" s="186" t="str">
        <f>Projektant</f>
        <v>ing. Milan KOČAŘ</v>
      </c>
      <c r="D9" s="186"/>
      <c r="E9" s="187"/>
      <c r="F9" s="11"/>
      <c r="G9" s="27"/>
    </row>
    <row r="10" spans="1:57" x14ac:dyDescent="0.2">
      <c r="A10" s="26" t="s">
        <v>15</v>
      </c>
      <c r="B10" s="11"/>
      <c r="C10" s="186" t="s">
        <v>499</v>
      </c>
      <c r="D10" s="186"/>
      <c r="E10" s="186"/>
      <c r="F10" s="11"/>
      <c r="G10" s="28"/>
      <c r="H10" s="29"/>
    </row>
    <row r="11" spans="1:57" ht="13.5" customHeight="1" x14ac:dyDescent="0.2">
      <c r="A11" s="26" t="s">
        <v>16</v>
      </c>
      <c r="B11" s="11"/>
      <c r="C11" s="186" t="s">
        <v>500</v>
      </c>
      <c r="D11" s="186"/>
      <c r="E11" s="186"/>
      <c r="F11" s="11" t="s">
        <v>17</v>
      </c>
      <c r="G11" s="28" t="s">
        <v>78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187" t="s">
        <v>501</v>
      </c>
      <c r="D12" s="188"/>
      <c r="E12" s="189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 t="str">
        <f>Rekapitulace!A37</f>
        <v>Ztížené výrobní podmínky</v>
      </c>
      <c r="E15" s="47"/>
      <c r="F15" s="48"/>
      <c r="G15" s="45">
        <f>Rekapitulace!I37</f>
        <v>0</v>
      </c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 t="str">
        <f>Rekapitulace!A38</f>
        <v>Oborová přirážka</v>
      </c>
      <c r="E16" s="49"/>
      <c r="F16" s="50"/>
      <c r="G16" s="45">
        <f>Rekapitulace!I38</f>
        <v>0</v>
      </c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 t="str">
        <f>Rekapitulace!A39</f>
        <v>Přesun stavebních kapacit</v>
      </c>
      <c r="E17" s="49"/>
      <c r="F17" s="50"/>
      <c r="G17" s="45">
        <f>Rekapitulace!I39</f>
        <v>0</v>
      </c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 t="str">
        <f>Rekapitulace!A40</f>
        <v>Mimostaveništní doprava</v>
      </c>
      <c r="E18" s="49"/>
      <c r="F18" s="50"/>
      <c r="G18" s="45">
        <f>Rekapitulace!I40</f>
        <v>0</v>
      </c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 t="str">
        <f>Rekapitulace!A41</f>
        <v>Zařízení staveniště</v>
      </c>
      <c r="E19" s="49"/>
      <c r="F19" s="50"/>
      <c r="G19" s="45">
        <f>Rekapitulace!I41</f>
        <v>0</v>
      </c>
    </row>
    <row r="20" spans="1:7" ht="15.95" customHeight="1" x14ac:dyDescent="0.2">
      <c r="A20" s="53"/>
      <c r="B20" s="44"/>
      <c r="C20" s="45"/>
      <c r="D20" s="8" t="str">
        <f>Rekapitulace!A42</f>
        <v>Provoz investora</v>
      </c>
      <c r="E20" s="49"/>
      <c r="F20" s="50"/>
      <c r="G20" s="45">
        <f>Rekapitulace!I42</f>
        <v>0</v>
      </c>
    </row>
    <row r="21" spans="1:7" ht="15.95" customHeight="1" x14ac:dyDescent="0.2">
      <c r="A21" s="53" t="s">
        <v>31</v>
      </c>
      <c r="B21" s="44"/>
      <c r="C21" s="45">
        <f>HZS</f>
        <v>0</v>
      </c>
      <c r="D21" s="8" t="str">
        <f>Rekapitulace!A43</f>
        <v>Kompletační činnost (IČD)</v>
      </c>
      <c r="E21" s="49"/>
      <c r="F21" s="50"/>
      <c r="G21" s="45">
        <f>Rekapitulace!I43</f>
        <v>0</v>
      </c>
    </row>
    <row r="22" spans="1:7" ht="15.95" customHeight="1" x14ac:dyDescent="0.2">
      <c r="A22" s="54" t="s">
        <v>32</v>
      </c>
      <c r="B22" s="55"/>
      <c r="C22" s="45">
        <f>C19+C21</f>
        <v>0</v>
      </c>
      <c r="D22" s="8" t="s">
        <v>33</v>
      </c>
      <c r="E22" s="49"/>
      <c r="F22" s="50"/>
      <c r="G22" s="45">
        <f>G23-SUM(G15:G21)</f>
        <v>0</v>
      </c>
    </row>
    <row r="23" spans="1:7" ht="15.95" customHeight="1" thickBot="1" x14ac:dyDescent="0.25">
      <c r="A23" s="190" t="s">
        <v>34</v>
      </c>
      <c r="B23" s="191"/>
      <c r="C23" s="56">
        <f>C22+G23</f>
        <v>0</v>
      </c>
      <c r="D23" s="57" t="s">
        <v>35</v>
      </c>
      <c r="E23" s="58"/>
      <c r="F23" s="59"/>
      <c r="G23" s="45">
        <f>VRN</f>
        <v>0</v>
      </c>
    </row>
    <row r="24" spans="1:7" x14ac:dyDescent="0.2">
      <c r="A24" s="60" t="s">
        <v>36</v>
      </c>
      <c r="B24" s="61"/>
      <c r="C24" s="62"/>
      <c r="D24" s="61" t="s">
        <v>37</v>
      </c>
      <c r="E24" s="61"/>
      <c r="F24" s="63" t="s">
        <v>38</v>
      </c>
      <c r="G24" s="64"/>
    </row>
    <row r="25" spans="1:7" x14ac:dyDescent="0.2">
      <c r="A25" s="54" t="s">
        <v>39</v>
      </c>
      <c r="B25" s="55"/>
      <c r="C25" s="65"/>
      <c r="D25" s="55" t="s">
        <v>39</v>
      </c>
      <c r="E25" s="55"/>
      <c r="F25" s="66" t="s">
        <v>39</v>
      </c>
      <c r="G25" s="67"/>
    </row>
    <row r="26" spans="1:7" ht="37.5" customHeight="1" x14ac:dyDescent="0.2">
      <c r="A26" s="54" t="s">
        <v>40</v>
      </c>
      <c r="B26" s="68"/>
      <c r="C26" s="65"/>
      <c r="D26" s="55" t="s">
        <v>40</v>
      </c>
      <c r="E26" s="55"/>
      <c r="F26" s="66" t="s">
        <v>40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41</v>
      </c>
      <c r="B28" s="55"/>
      <c r="C28" s="65"/>
      <c r="D28" s="66" t="s">
        <v>42</v>
      </c>
      <c r="E28" s="65"/>
      <c r="F28" s="55" t="s">
        <v>42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43</v>
      </c>
      <c r="B30" s="73"/>
      <c r="C30" s="74">
        <v>21</v>
      </c>
      <c r="D30" s="73" t="s">
        <v>44</v>
      </c>
      <c r="E30" s="75"/>
      <c r="F30" s="192">
        <f>C23-F32</f>
        <v>0</v>
      </c>
      <c r="G30" s="193"/>
    </row>
    <row r="31" spans="1:7" x14ac:dyDescent="0.2">
      <c r="A31" s="72" t="s">
        <v>45</v>
      </c>
      <c r="B31" s="73"/>
      <c r="C31" s="74">
        <f>SazbaDPH1</f>
        <v>21</v>
      </c>
      <c r="D31" s="73" t="s">
        <v>46</v>
      </c>
      <c r="E31" s="75"/>
      <c r="F31" s="194">
        <f>ROUND(PRODUCT(F30,C31/100),0)</f>
        <v>0</v>
      </c>
      <c r="G31" s="195"/>
    </row>
    <row r="32" spans="1:7" x14ac:dyDescent="0.2">
      <c r="A32" s="72" t="s">
        <v>43</v>
      </c>
      <c r="B32" s="73"/>
      <c r="C32" s="74">
        <v>0</v>
      </c>
      <c r="D32" s="73" t="s">
        <v>46</v>
      </c>
      <c r="E32" s="75"/>
      <c r="F32" s="194">
        <v>0</v>
      </c>
      <c r="G32" s="195"/>
    </row>
    <row r="33" spans="1:8" x14ac:dyDescent="0.2">
      <c r="A33" s="72" t="s">
        <v>45</v>
      </c>
      <c r="B33" s="76"/>
      <c r="C33" s="77">
        <f>SazbaDPH2</f>
        <v>0</v>
      </c>
      <c r="D33" s="73" t="s">
        <v>46</v>
      </c>
      <c r="E33" s="50"/>
      <c r="F33" s="194">
        <f>ROUND(PRODUCT(F32,C33/100),0)</f>
        <v>0</v>
      </c>
      <c r="G33" s="195"/>
    </row>
    <row r="34" spans="1:8" s="81" customFormat="1" ht="19.5" customHeight="1" thickBot="1" x14ac:dyDescent="0.3">
      <c r="A34" s="78" t="s">
        <v>47</v>
      </c>
      <c r="B34" s="79"/>
      <c r="C34" s="79"/>
      <c r="D34" s="79"/>
      <c r="E34" s="80"/>
      <c r="F34" s="196">
        <f>ROUND(SUM(F30:F33),0)</f>
        <v>0</v>
      </c>
      <c r="G34" s="197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85"/>
      <c r="C37" s="185"/>
      <c r="D37" s="185"/>
      <c r="E37" s="185"/>
      <c r="F37" s="185"/>
      <c r="G37" s="185"/>
      <c r="H37" t="s">
        <v>6</v>
      </c>
    </row>
    <row r="38" spans="1:8" ht="12.75" customHeight="1" x14ac:dyDescent="0.2">
      <c r="A38" s="82"/>
      <c r="B38" s="185"/>
      <c r="C38" s="185"/>
      <c r="D38" s="185"/>
      <c r="E38" s="185"/>
      <c r="F38" s="185"/>
      <c r="G38" s="185"/>
      <c r="H38" t="s">
        <v>6</v>
      </c>
    </row>
    <row r="39" spans="1:8" x14ac:dyDescent="0.2">
      <c r="A39" s="82"/>
      <c r="B39" s="185"/>
      <c r="C39" s="185"/>
      <c r="D39" s="185"/>
      <c r="E39" s="185"/>
      <c r="F39" s="185"/>
      <c r="G39" s="185"/>
      <c r="H39" t="s">
        <v>6</v>
      </c>
    </row>
    <row r="40" spans="1:8" x14ac:dyDescent="0.2">
      <c r="A40" s="82"/>
      <c r="B40" s="185"/>
      <c r="C40" s="185"/>
      <c r="D40" s="185"/>
      <c r="E40" s="185"/>
      <c r="F40" s="185"/>
      <c r="G40" s="185"/>
      <c r="H40" t="s">
        <v>6</v>
      </c>
    </row>
    <row r="41" spans="1:8" x14ac:dyDescent="0.2">
      <c r="A41" s="82"/>
      <c r="B41" s="185"/>
      <c r="C41" s="185"/>
      <c r="D41" s="185"/>
      <c r="E41" s="185"/>
      <c r="F41" s="185"/>
      <c r="G41" s="185"/>
      <c r="H41" t="s">
        <v>6</v>
      </c>
    </row>
    <row r="42" spans="1:8" x14ac:dyDescent="0.2">
      <c r="A42" s="82"/>
      <c r="B42" s="185"/>
      <c r="C42" s="185"/>
      <c r="D42" s="185"/>
      <c r="E42" s="185"/>
      <c r="F42" s="185"/>
      <c r="G42" s="185"/>
      <c r="H42" t="s">
        <v>6</v>
      </c>
    </row>
    <row r="43" spans="1:8" x14ac:dyDescent="0.2">
      <c r="A43" s="82"/>
      <c r="B43" s="185"/>
      <c r="C43" s="185"/>
      <c r="D43" s="185"/>
      <c r="E43" s="185"/>
      <c r="F43" s="185"/>
      <c r="G43" s="185"/>
      <c r="H43" t="s">
        <v>6</v>
      </c>
    </row>
    <row r="44" spans="1:8" x14ac:dyDescent="0.2">
      <c r="A44" s="82"/>
      <c r="B44" s="185"/>
      <c r="C44" s="185"/>
      <c r="D44" s="185"/>
      <c r="E44" s="185"/>
      <c r="F44" s="185"/>
      <c r="G44" s="185"/>
      <c r="H44" t="s">
        <v>6</v>
      </c>
    </row>
    <row r="45" spans="1:8" ht="0.75" customHeight="1" x14ac:dyDescent="0.2">
      <c r="A45" s="82"/>
      <c r="B45" s="185"/>
      <c r="C45" s="185"/>
      <c r="D45" s="185"/>
      <c r="E45" s="185"/>
      <c r="F45" s="185"/>
      <c r="G45" s="185"/>
      <c r="H45" t="s">
        <v>6</v>
      </c>
    </row>
    <row r="46" spans="1:8" x14ac:dyDescent="0.2">
      <c r="B46" s="184"/>
      <c r="C46" s="184"/>
      <c r="D46" s="184"/>
      <c r="E46" s="184"/>
      <c r="F46" s="184"/>
      <c r="G46" s="184"/>
    </row>
    <row r="47" spans="1:8" x14ac:dyDescent="0.2">
      <c r="B47" s="184"/>
      <c r="C47" s="184"/>
      <c r="D47" s="184"/>
      <c r="E47" s="184"/>
      <c r="F47" s="184"/>
      <c r="G47" s="184"/>
    </row>
    <row r="48" spans="1:8" x14ac:dyDescent="0.2">
      <c r="B48" s="184"/>
      <c r="C48" s="184"/>
      <c r="D48" s="184"/>
      <c r="E48" s="184"/>
      <c r="F48" s="184"/>
      <c r="G48" s="184"/>
    </row>
    <row r="49" spans="2:7" x14ac:dyDescent="0.2">
      <c r="B49" s="184"/>
      <c r="C49" s="184"/>
      <c r="D49" s="184"/>
      <c r="E49" s="184"/>
      <c r="F49" s="184"/>
      <c r="G49" s="184"/>
    </row>
    <row r="50" spans="2:7" x14ac:dyDescent="0.2">
      <c r="B50" s="184"/>
      <c r="C50" s="184"/>
      <c r="D50" s="184"/>
      <c r="E50" s="184"/>
      <c r="F50" s="184"/>
      <c r="G50" s="184"/>
    </row>
    <row r="51" spans="2:7" x14ac:dyDescent="0.2">
      <c r="B51" s="184"/>
      <c r="C51" s="184"/>
      <c r="D51" s="184"/>
      <c r="E51" s="184"/>
      <c r="F51" s="184"/>
      <c r="G51" s="184"/>
    </row>
    <row r="52" spans="2:7" x14ac:dyDescent="0.2">
      <c r="B52" s="184"/>
      <c r="C52" s="184"/>
      <c r="D52" s="184"/>
      <c r="E52" s="184"/>
      <c r="F52" s="184"/>
      <c r="G52" s="184"/>
    </row>
    <row r="53" spans="2:7" x14ac:dyDescent="0.2">
      <c r="B53" s="184"/>
      <c r="C53" s="184"/>
      <c r="D53" s="184"/>
      <c r="E53" s="184"/>
      <c r="F53" s="184"/>
      <c r="G53" s="184"/>
    </row>
    <row r="54" spans="2:7" x14ac:dyDescent="0.2">
      <c r="B54" s="184"/>
      <c r="C54" s="184"/>
      <c r="D54" s="184"/>
      <c r="E54" s="184"/>
      <c r="F54" s="184"/>
      <c r="G54" s="184"/>
    </row>
    <row r="55" spans="2:7" x14ac:dyDescent="0.2">
      <c r="B55" s="184"/>
      <c r="C55" s="184"/>
      <c r="D55" s="184"/>
      <c r="E55" s="184"/>
      <c r="F55" s="184"/>
      <c r="G55" s="18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96"/>
  <sheetViews>
    <sheetView topLeftCell="A13" workbookViewId="0">
      <selection activeCell="G3" sqref="G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8" t="s">
        <v>49</v>
      </c>
      <c r="B1" s="199"/>
      <c r="C1" s="83" t="str">
        <f>CONCATENATE(cislostavby," ",nazevstavby)</f>
        <v>Si_202402 MŠ Trávník č. 41</v>
      </c>
      <c r="D1" s="84"/>
      <c r="E1" s="85"/>
      <c r="F1" s="84"/>
      <c r="G1" s="86" t="s">
        <v>50</v>
      </c>
      <c r="H1" s="87">
        <v>2</v>
      </c>
      <c r="I1" s="88"/>
    </row>
    <row r="2" spans="1:9" ht="13.5" thickBot="1" x14ac:dyDescent="0.25">
      <c r="A2" s="200" t="s">
        <v>51</v>
      </c>
      <c r="B2" s="201"/>
      <c r="C2" s="89" t="str">
        <f>CONCATENATE(cisloobjektu," ",nazevobjektu)</f>
        <v>SO 01 Stavební úpravy</v>
      </c>
      <c r="D2" s="90"/>
      <c r="E2" s="91"/>
      <c r="F2" s="90"/>
      <c r="G2" s="202" t="s">
        <v>504</v>
      </c>
      <c r="H2" s="203"/>
      <c r="I2" s="204"/>
    </row>
    <row r="3" spans="1:9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9" ht="19.5" customHeight="1" x14ac:dyDescent="0.25">
      <c r="A4" s="92" t="s">
        <v>52</v>
      </c>
      <c r="B4" s="93"/>
      <c r="C4" s="93"/>
      <c r="D4" s="93"/>
      <c r="E4" s="93"/>
      <c r="F4" s="93"/>
      <c r="G4" s="93"/>
      <c r="H4" s="93"/>
      <c r="I4" s="93"/>
    </row>
    <row r="5" spans="1:9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9" ht="13.5" thickBot="1" x14ac:dyDescent="0.25">
      <c r="A6" s="94"/>
      <c r="B6" s="95" t="s">
        <v>53</v>
      </c>
      <c r="C6" s="95"/>
      <c r="D6" s="96"/>
      <c r="E6" s="97" t="s">
        <v>54</v>
      </c>
      <c r="F6" s="98" t="s">
        <v>55</v>
      </c>
      <c r="G6" s="98" t="s">
        <v>56</v>
      </c>
      <c r="H6" s="98" t="s">
        <v>57</v>
      </c>
      <c r="I6" s="99" t="s">
        <v>31</v>
      </c>
    </row>
    <row r="7" spans="1:9" x14ac:dyDescent="0.2">
      <c r="A7" s="177" t="str">
        <f>Položky!B7</f>
        <v>1</v>
      </c>
      <c r="B7" s="100" t="str">
        <f>Položky!C7</f>
        <v>Zemní práce</v>
      </c>
      <c r="C7" s="55"/>
      <c r="D7" s="101"/>
      <c r="E7" s="178">
        <f>Položky!BA27</f>
        <v>0</v>
      </c>
      <c r="F7" s="179">
        <f>Položky!BB27</f>
        <v>0</v>
      </c>
      <c r="G7" s="179">
        <f>Položky!BC27</f>
        <v>0</v>
      </c>
      <c r="H7" s="179">
        <f>Položky!BD27</f>
        <v>0</v>
      </c>
      <c r="I7" s="180">
        <f>Položky!BE27</f>
        <v>0</v>
      </c>
    </row>
    <row r="8" spans="1:9" x14ac:dyDescent="0.2">
      <c r="A8" s="177" t="str">
        <f>Položky!B28</f>
        <v>18</v>
      </c>
      <c r="B8" s="100" t="str">
        <f>Položky!C28</f>
        <v>Povrchové úpravy terénu</v>
      </c>
      <c r="C8" s="55"/>
      <c r="D8" s="101"/>
      <c r="E8" s="178">
        <f>Položky!BA45</f>
        <v>0</v>
      </c>
      <c r="F8" s="179">
        <f>Položky!BB45</f>
        <v>0</v>
      </c>
      <c r="G8" s="179">
        <f>Položky!BC45</f>
        <v>0</v>
      </c>
      <c r="H8" s="179">
        <f>Položky!BD45</f>
        <v>0</v>
      </c>
      <c r="I8" s="180">
        <f>Položky!BE45</f>
        <v>0</v>
      </c>
    </row>
    <row r="9" spans="1:9" x14ac:dyDescent="0.2">
      <c r="A9" s="177" t="str">
        <f>Položky!B46</f>
        <v>3</v>
      </c>
      <c r="B9" s="100" t="str">
        <f>Položky!C46</f>
        <v>Svislé a kompletní konstrukce</v>
      </c>
      <c r="C9" s="55"/>
      <c r="D9" s="101"/>
      <c r="E9" s="178">
        <f>Položky!BA51</f>
        <v>0</v>
      </c>
      <c r="F9" s="179">
        <f>Položky!BB51</f>
        <v>0</v>
      </c>
      <c r="G9" s="179">
        <f>Položky!BC51</f>
        <v>0</v>
      </c>
      <c r="H9" s="179">
        <f>Položky!BD51</f>
        <v>0</v>
      </c>
      <c r="I9" s="180">
        <f>Položky!BE51</f>
        <v>0</v>
      </c>
    </row>
    <row r="10" spans="1:9" x14ac:dyDescent="0.2">
      <c r="A10" s="177" t="str">
        <f>Položky!B52</f>
        <v>34</v>
      </c>
      <c r="B10" s="100" t="str">
        <f>Položky!C52</f>
        <v>Stěny a příčky</v>
      </c>
      <c r="C10" s="55"/>
      <c r="D10" s="101"/>
      <c r="E10" s="178">
        <f>Položky!BA57</f>
        <v>0</v>
      </c>
      <c r="F10" s="179">
        <f>Položky!BB57</f>
        <v>0</v>
      </c>
      <c r="G10" s="179">
        <f>Položky!BC57</f>
        <v>0</v>
      </c>
      <c r="H10" s="179">
        <f>Položky!BD57</f>
        <v>0</v>
      </c>
      <c r="I10" s="180">
        <f>Položky!BE57</f>
        <v>0</v>
      </c>
    </row>
    <row r="11" spans="1:9" x14ac:dyDescent="0.2">
      <c r="A11" s="177" t="str">
        <f>Položky!B58</f>
        <v>38</v>
      </c>
      <c r="B11" s="100" t="str">
        <f>Položky!C58</f>
        <v>Kompletní konstrukce</v>
      </c>
      <c r="C11" s="55"/>
      <c r="D11" s="101"/>
      <c r="E11" s="178">
        <f>Položky!BA61</f>
        <v>0</v>
      </c>
      <c r="F11" s="179">
        <f>Položky!BB61</f>
        <v>0</v>
      </c>
      <c r="G11" s="179">
        <f>Položky!BC61</f>
        <v>0</v>
      </c>
      <c r="H11" s="179">
        <f>Položky!BD61</f>
        <v>0</v>
      </c>
      <c r="I11" s="180">
        <f>Položky!BE61</f>
        <v>0</v>
      </c>
    </row>
    <row r="12" spans="1:9" x14ac:dyDescent="0.2">
      <c r="A12" s="177" t="str">
        <f>Položky!B62</f>
        <v>5</v>
      </c>
      <c r="B12" s="100" t="str">
        <f>Položky!C62</f>
        <v>Komunikace</v>
      </c>
      <c r="C12" s="55"/>
      <c r="D12" s="101"/>
      <c r="E12" s="178">
        <f>Položky!BA73</f>
        <v>0</v>
      </c>
      <c r="F12" s="179">
        <f>Položky!BB73</f>
        <v>0</v>
      </c>
      <c r="G12" s="179">
        <f>Položky!BC73</f>
        <v>0</v>
      </c>
      <c r="H12" s="179">
        <f>Položky!BD73</f>
        <v>0</v>
      </c>
      <c r="I12" s="180">
        <f>Položky!BE73</f>
        <v>0</v>
      </c>
    </row>
    <row r="13" spans="1:9" x14ac:dyDescent="0.2">
      <c r="A13" s="177" t="str">
        <f>Položky!B74</f>
        <v>61</v>
      </c>
      <c r="B13" s="100" t="str">
        <f>Položky!C74</f>
        <v>Upravy povrchů vnitřní</v>
      </c>
      <c r="C13" s="55"/>
      <c r="D13" s="101"/>
      <c r="E13" s="178">
        <f>Položky!BA113</f>
        <v>0</v>
      </c>
      <c r="F13" s="179">
        <f>Položky!BB113</f>
        <v>0</v>
      </c>
      <c r="G13" s="179">
        <f>Položky!BC113</f>
        <v>0</v>
      </c>
      <c r="H13" s="179">
        <f>Položky!BD113</f>
        <v>0</v>
      </c>
      <c r="I13" s="180">
        <f>Položky!BE113</f>
        <v>0</v>
      </c>
    </row>
    <row r="14" spans="1:9" x14ac:dyDescent="0.2">
      <c r="A14" s="177" t="str">
        <f>Položky!B114</f>
        <v>63</v>
      </c>
      <c r="B14" s="100" t="str">
        <f>Položky!C114</f>
        <v>Podlahy a podlahové konstrukce</v>
      </c>
      <c r="C14" s="55"/>
      <c r="D14" s="101"/>
      <c r="E14" s="178">
        <f>Položky!BA118</f>
        <v>0</v>
      </c>
      <c r="F14" s="179">
        <f>Položky!BB118</f>
        <v>0</v>
      </c>
      <c r="G14" s="179">
        <f>Položky!BC118</f>
        <v>0</v>
      </c>
      <c r="H14" s="179">
        <f>Položky!BD118</f>
        <v>0</v>
      </c>
      <c r="I14" s="180">
        <f>Položky!BE118</f>
        <v>0</v>
      </c>
    </row>
    <row r="15" spans="1:9" x14ac:dyDescent="0.2">
      <c r="A15" s="177" t="str">
        <f>Položky!B119</f>
        <v>91</v>
      </c>
      <c r="B15" s="100" t="str">
        <f>Položky!C119</f>
        <v>Doplňující práce na komunikaci</v>
      </c>
      <c r="C15" s="55"/>
      <c r="D15" s="101"/>
      <c r="E15" s="178">
        <f>Položky!BA127</f>
        <v>0</v>
      </c>
      <c r="F15" s="179">
        <f>Položky!BB127</f>
        <v>0</v>
      </c>
      <c r="G15" s="179">
        <f>Položky!BC127</f>
        <v>0</v>
      </c>
      <c r="H15" s="179">
        <f>Položky!BD127</f>
        <v>0</v>
      </c>
      <c r="I15" s="180">
        <f>Položky!BE127</f>
        <v>0</v>
      </c>
    </row>
    <row r="16" spans="1:9" x14ac:dyDescent="0.2">
      <c r="A16" s="177" t="str">
        <f>Položky!B128</f>
        <v>94</v>
      </c>
      <c r="B16" s="100" t="str">
        <f>Položky!C128</f>
        <v>Lešení a stavební výtahy</v>
      </c>
      <c r="C16" s="55"/>
      <c r="D16" s="101"/>
      <c r="E16" s="178">
        <f>Položky!BA130</f>
        <v>0</v>
      </c>
      <c r="F16" s="179">
        <f>Položky!BB130</f>
        <v>0</v>
      </c>
      <c r="G16" s="179">
        <f>Položky!BC130</f>
        <v>0</v>
      </c>
      <c r="H16" s="179">
        <f>Položky!BD130</f>
        <v>0</v>
      </c>
      <c r="I16" s="180">
        <f>Položky!BE130</f>
        <v>0</v>
      </c>
    </row>
    <row r="17" spans="1:9" x14ac:dyDescent="0.2">
      <c r="A17" s="177" t="str">
        <f>Položky!B131</f>
        <v>95</v>
      </c>
      <c r="B17" s="100" t="str">
        <f>Položky!C131</f>
        <v>Dokončovací konstrukce na pozemních stavbách</v>
      </c>
      <c r="C17" s="55"/>
      <c r="D17" s="101"/>
      <c r="E17" s="178">
        <f>Položky!BA134</f>
        <v>0</v>
      </c>
      <c r="F17" s="179">
        <f>Položky!BB134</f>
        <v>0</v>
      </c>
      <c r="G17" s="179">
        <f>Položky!BC134</f>
        <v>0</v>
      </c>
      <c r="H17" s="179">
        <f>Položky!BD134</f>
        <v>0</v>
      </c>
      <c r="I17" s="180">
        <f>Položky!BE134</f>
        <v>0</v>
      </c>
    </row>
    <row r="18" spans="1:9" x14ac:dyDescent="0.2">
      <c r="A18" s="177" t="str">
        <f>Položky!B135</f>
        <v>96</v>
      </c>
      <c r="B18" s="100" t="str">
        <f>Položky!C135</f>
        <v>Bourání konstrukcí</v>
      </c>
      <c r="C18" s="55"/>
      <c r="D18" s="101"/>
      <c r="E18" s="178">
        <f>Položky!BA142</f>
        <v>0</v>
      </c>
      <c r="F18" s="179">
        <f>Položky!BB142</f>
        <v>0</v>
      </c>
      <c r="G18" s="179">
        <f>Položky!BC142</f>
        <v>0</v>
      </c>
      <c r="H18" s="179">
        <f>Položky!BD142</f>
        <v>0</v>
      </c>
      <c r="I18" s="180">
        <f>Položky!BE142</f>
        <v>0</v>
      </c>
    </row>
    <row r="19" spans="1:9" x14ac:dyDescent="0.2">
      <c r="A19" s="177" t="str">
        <f>Položky!B143</f>
        <v>97</v>
      </c>
      <c r="B19" s="100" t="str">
        <f>Položky!C143</f>
        <v>Prorážení otvorů</v>
      </c>
      <c r="C19" s="55"/>
      <c r="D19" s="101"/>
      <c r="E19" s="178">
        <f>Položky!BA158</f>
        <v>0</v>
      </c>
      <c r="F19" s="179">
        <f>Položky!BB158</f>
        <v>0</v>
      </c>
      <c r="G19" s="179">
        <f>Položky!BC158</f>
        <v>0</v>
      </c>
      <c r="H19" s="179">
        <f>Položky!BD158</f>
        <v>0</v>
      </c>
      <c r="I19" s="180">
        <f>Položky!BE158</f>
        <v>0</v>
      </c>
    </row>
    <row r="20" spans="1:9" x14ac:dyDescent="0.2">
      <c r="A20" s="177" t="str">
        <f>Položky!B159</f>
        <v>99</v>
      </c>
      <c r="B20" s="100" t="str">
        <f>Položky!C159</f>
        <v>Staveništní přesun hmot</v>
      </c>
      <c r="C20" s="55"/>
      <c r="D20" s="101"/>
      <c r="E20" s="178">
        <f>Položky!BA161</f>
        <v>0</v>
      </c>
      <c r="F20" s="179">
        <f>Položky!BB161</f>
        <v>0</v>
      </c>
      <c r="G20" s="179">
        <f>Položky!BC161</f>
        <v>0</v>
      </c>
      <c r="H20" s="179">
        <f>Položky!BD161</f>
        <v>0</v>
      </c>
      <c r="I20" s="180">
        <f>Položky!BE161</f>
        <v>0</v>
      </c>
    </row>
    <row r="21" spans="1:9" x14ac:dyDescent="0.2">
      <c r="A21" s="177" t="str">
        <f>Položky!B162</f>
        <v>VN</v>
      </c>
      <c r="B21" s="100" t="str">
        <f>Položky!C162</f>
        <v>Vedlejší náklady</v>
      </c>
      <c r="C21" s="55"/>
      <c r="D21" s="101"/>
      <c r="E21" s="178">
        <f>Položky!BA169</f>
        <v>0</v>
      </c>
      <c r="F21" s="179">
        <f>Položky!BB169</f>
        <v>0</v>
      </c>
      <c r="G21" s="179">
        <f>Položky!BC169</f>
        <v>0</v>
      </c>
      <c r="H21" s="179">
        <f>Položky!BD169</f>
        <v>0</v>
      </c>
      <c r="I21" s="180">
        <f>Položky!BE169</f>
        <v>0</v>
      </c>
    </row>
    <row r="22" spans="1:9" x14ac:dyDescent="0.2">
      <c r="A22" s="177" t="str">
        <f>Položky!B170</f>
        <v>720</v>
      </c>
      <c r="B22" s="100" t="str">
        <f>Položky!C170</f>
        <v>Zdravotechnická instalace</v>
      </c>
      <c r="C22" s="55"/>
      <c r="D22" s="101"/>
      <c r="E22" s="178">
        <f>Položky!BA173</f>
        <v>0</v>
      </c>
      <c r="F22" s="179">
        <f>Položky!BB173</f>
        <v>0</v>
      </c>
      <c r="G22" s="179">
        <f>Položky!BC173</f>
        <v>0</v>
      </c>
      <c r="H22" s="179">
        <f>Položky!BD173</f>
        <v>0</v>
      </c>
      <c r="I22" s="180">
        <f>Položky!BE173</f>
        <v>0</v>
      </c>
    </row>
    <row r="23" spans="1:9" x14ac:dyDescent="0.2">
      <c r="A23" s="177" t="str">
        <f>Položky!B174</f>
        <v>723</v>
      </c>
      <c r="B23" s="100" t="str">
        <f>Položky!C174</f>
        <v>Vnitřní plynovod</v>
      </c>
      <c r="C23" s="55"/>
      <c r="D23" s="101"/>
      <c r="E23" s="178">
        <f>Položky!BA177</f>
        <v>0</v>
      </c>
      <c r="F23" s="179">
        <f>Položky!BB177</f>
        <v>0</v>
      </c>
      <c r="G23" s="179">
        <f>Položky!BC177</f>
        <v>0</v>
      </c>
      <c r="H23" s="179">
        <f>Položky!BD177</f>
        <v>0</v>
      </c>
      <c r="I23" s="180">
        <f>Položky!BE177</f>
        <v>0</v>
      </c>
    </row>
    <row r="24" spans="1:9" x14ac:dyDescent="0.2">
      <c r="A24" s="177" t="str">
        <f>Položky!B178</f>
        <v>730</v>
      </c>
      <c r="B24" s="100" t="str">
        <f>Položky!C178</f>
        <v>Ústřední vytápění</v>
      </c>
      <c r="C24" s="55"/>
      <c r="D24" s="101"/>
      <c r="E24" s="178">
        <f>Položky!BA181</f>
        <v>0</v>
      </c>
      <c r="F24" s="179">
        <f>Položky!BB181</f>
        <v>0</v>
      </c>
      <c r="G24" s="179">
        <f>Položky!BC181</f>
        <v>0</v>
      </c>
      <c r="H24" s="179">
        <f>Položky!BD181</f>
        <v>0</v>
      </c>
      <c r="I24" s="180">
        <f>Položky!BE181</f>
        <v>0</v>
      </c>
    </row>
    <row r="25" spans="1:9" x14ac:dyDescent="0.2">
      <c r="A25" s="177" t="str">
        <f>Položky!B182</f>
        <v>764</v>
      </c>
      <c r="B25" s="100" t="str">
        <f>Položky!C182</f>
        <v>Konstrukce klempířské</v>
      </c>
      <c r="C25" s="55"/>
      <c r="D25" s="101"/>
      <c r="E25" s="178">
        <f>Položky!BA193</f>
        <v>0</v>
      </c>
      <c r="F25" s="179">
        <f>Položky!BB193</f>
        <v>0</v>
      </c>
      <c r="G25" s="179">
        <f>Položky!BC193</f>
        <v>0</v>
      </c>
      <c r="H25" s="179">
        <f>Položky!BD193</f>
        <v>0</v>
      </c>
      <c r="I25" s="180">
        <f>Položky!BE193</f>
        <v>0</v>
      </c>
    </row>
    <row r="26" spans="1:9" x14ac:dyDescent="0.2">
      <c r="A26" s="177" t="str">
        <f>Položky!B194</f>
        <v>766</v>
      </c>
      <c r="B26" s="100" t="str">
        <f>Položky!C194</f>
        <v>Konstrukce truhlářské</v>
      </c>
      <c r="C26" s="55"/>
      <c r="D26" s="101"/>
      <c r="E26" s="178">
        <f>Položky!BA215</f>
        <v>0</v>
      </c>
      <c r="F26" s="179">
        <f>Položky!BB215</f>
        <v>0</v>
      </c>
      <c r="G26" s="179">
        <f>Položky!BC215</f>
        <v>0</v>
      </c>
      <c r="H26" s="179">
        <f>Položky!BD215</f>
        <v>0</v>
      </c>
      <c r="I26" s="180">
        <f>Položky!BE215</f>
        <v>0</v>
      </c>
    </row>
    <row r="27" spans="1:9" x14ac:dyDescent="0.2">
      <c r="A27" s="177" t="str">
        <f>Položky!B216</f>
        <v>769</v>
      </c>
      <c r="B27" s="100" t="str">
        <f>Položky!C216</f>
        <v>Otvorové prvky z plastu</v>
      </c>
      <c r="C27" s="55"/>
      <c r="D27" s="101"/>
      <c r="E27" s="178">
        <f>Položky!BA223</f>
        <v>0</v>
      </c>
      <c r="F27" s="179">
        <f>Položky!BB223</f>
        <v>0</v>
      </c>
      <c r="G27" s="179">
        <f>Položky!BC223</f>
        <v>0</v>
      </c>
      <c r="H27" s="179">
        <f>Položky!BD223</f>
        <v>0</v>
      </c>
      <c r="I27" s="180">
        <f>Položky!BE223</f>
        <v>0</v>
      </c>
    </row>
    <row r="28" spans="1:9" x14ac:dyDescent="0.2">
      <c r="A28" s="177" t="str">
        <f>Položky!B224</f>
        <v>776</v>
      </c>
      <c r="B28" s="100" t="str">
        <f>Položky!C224</f>
        <v>Podlahy povlakové</v>
      </c>
      <c r="C28" s="55"/>
      <c r="D28" s="101"/>
      <c r="E28" s="178">
        <f>Položky!BA246</f>
        <v>0</v>
      </c>
      <c r="F28" s="179">
        <f>Položky!BB246</f>
        <v>0</v>
      </c>
      <c r="G28" s="179">
        <f>Položky!BC246</f>
        <v>0</v>
      </c>
      <c r="H28" s="179">
        <f>Položky!BD246</f>
        <v>0</v>
      </c>
      <c r="I28" s="180">
        <f>Položky!BE246</f>
        <v>0</v>
      </c>
    </row>
    <row r="29" spans="1:9" x14ac:dyDescent="0.2">
      <c r="A29" s="177" t="str">
        <f>Položky!B247</f>
        <v>781</v>
      </c>
      <c r="B29" s="100" t="str">
        <f>Položky!C247</f>
        <v>Obklady keramické</v>
      </c>
      <c r="C29" s="55"/>
      <c r="D29" s="101"/>
      <c r="E29" s="178">
        <f>Položky!BA288</f>
        <v>0</v>
      </c>
      <c r="F29" s="179">
        <f>Položky!BB288</f>
        <v>0</v>
      </c>
      <c r="G29" s="179">
        <f>Položky!BC288</f>
        <v>0</v>
      </c>
      <c r="H29" s="179">
        <f>Položky!BD288</f>
        <v>0</v>
      </c>
      <c r="I29" s="180">
        <f>Položky!BE288</f>
        <v>0</v>
      </c>
    </row>
    <row r="30" spans="1:9" x14ac:dyDescent="0.2">
      <c r="A30" s="177" t="str">
        <f>Položky!B289</f>
        <v>784</v>
      </c>
      <c r="B30" s="100" t="str">
        <f>Položky!C289</f>
        <v>Malby</v>
      </c>
      <c r="C30" s="55"/>
      <c r="D30" s="101"/>
      <c r="E30" s="178">
        <f>Položky!BA321</f>
        <v>0</v>
      </c>
      <c r="F30" s="179">
        <f>Položky!BB321</f>
        <v>0</v>
      </c>
      <c r="G30" s="179">
        <f>Položky!BC321</f>
        <v>0</v>
      </c>
      <c r="H30" s="179">
        <f>Položky!BD321</f>
        <v>0</v>
      </c>
      <c r="I30" s="180">
        <f>Položky!BE321</f>
        <v>0</v>
      </c>
    </row>
    <row r="31" spans="1:9" ht="13.5" thickBot="1" x14ac:dyDescent="0.25">
      <c r="A31" s="177" t="str">
        <f>Položky!B322</f>
        <v>M21</v>
      </c>
      <c r="B31" s="100" t="str">
        <f>Položky!C322</f>
        <v>Elektromontáže</v>
      </c>
      <c r="C31" s="55"/>
      <c r="D31" s="101"/>
      <c r="E31" s="178">
        <f>Položky!BA326</f>
        <v>0</v>
      </c>
      <c r="F31" s="179">
        <f>Položky!BB326</f>
        <v>0</v>
      </c>
      <c r="G31" s="179">
        <f>Položky!BC326</f>
        <v>0</v>
      </c>
      <c r="H31" s="179">
        <f>Položky!BD326</f>
        <v>0</v>
      </c>
      <c r="I31" s="180">
        <f>Položky!BE326</f>
        <v>0</v>
      </c>
    </row>
    <row r="32" spans="1:9" s="108" customFormat="1" ht="13.5" thickBot="1" x14ac:dyDescent="0.25">
      <c r="A32" s="102"/>
      <c r="B32" s="103" t="s">
        <v>58</v>
      </c>
      <c r="C32" s="103"/>
      <c r="D32" s="104"/>
      <c r="E32" s="105">
        <f>SUM(E7:E31)</f>
        <v>0</v>
      </c>
      <c r="F32" s="106">
        <f>SUM(F7:F31)</f>
        <v>0</v>
      </c>
      <c r="G32" s="106">
        <f>SUM(G7:G31)</f>
        <v>0</v>
      </c>
      <c r="H32" s="106">
        <f>SUM(H7:H31)</f>
        <v>0</v>
      </c>
      <c r="I32" s="107">
        <f>SUM(I7:I31)</f>
        <v>0</v>
      </c>
    </row>
    <row r="33" spans="1:57" x14ac:dyDescent="0.2">
      <c r="A33" s="55"/>
      <c r="B33" s="55"/>
      <c r="C33" s="55"/>
      <c r="D33" s="55"/>
      <c r="E33" s="55"/>
      <c r="F33" s="55"/>
      <c r="G33" s="55"/>
      <c r="H33" s="55"/>
      <c r="I33" s="55"/>
    </row>
    <row r="34" spans="1:57" ht="19.5" customHeight="1" x14ac:dyDescent="0.25">
      <c r="A34" s="93" t="s">
        <v>59</v>
      </c>
      <c r="B34" s="93"/>
      <c r="C34" s="93"/>
      <c r="D34" s="93"/>
      <c r="E34" s="93"/>
      <c r="F34" s="93"/>
      <c r="G34" s="109"/>
      <c r="H34" s="93"/>
      <c r="I34" s="93"/>
      <c r="BA34" s="30"/>
      <c r="BB34" s="30"/>
      <c r="BC34" s="30"/>
      <c r="BD34" s="30"/>
      <c r="BE34" s="30"/>
    </row>
    <row r="35" spans="1:57" ht="13.5" thickBot="1" x14ac:dyDescent="0.25">
      <c r="A35" s="55"/>
      <c r="B35" s="55"/>
      <c r="C35" s="55"/>
      <c r="D35" s="55"/>
      <c r="E35" s="55"/>
      <c r="F35" s="55"/>
      <c r="G35" s="55"/>
      <c r="H35" s="55"/>
      <c r="I35" s="55"/>
    </row>
    <row r="36" spans="1:57" x14ac:dyDescent="0.2">
      <c r="A36" s="60" t="s">
        <v>60</v>
      </c>
      <c r="B36" s="61"/>
      <c r="C36" s="61"/>
      <c r="D36" s="110"/>
      <c r="E36" s="111" t="s">
        <v>61</v>
      </c>
      <c r="F36" s="112" t="s">
        <v>62</v>
      </c>
      <c r="G36" s="113" t="s">
        <v>63</v>
      </c>
      <c r="H36" s="114"/>
      <c r="I36" s="115" t="s">
        <v>61</v>
      </c>
    </row>
    <row r="37" spans="1:57" x14ac:dyDescent="0.2">
      <c r="A37" s="53" t="s">
        <v>489</v>
      </c>
      <c r="B37" s="44"/>
      <c r="C37" s="44"/>
      <c r="D37" s="116"/>
      <c r="E37" s="117">
        <v>0</v>
      </c>
      <c r="F37" s="118">
        <v>0</v>
      </c>
      <c r="G37" s="119">
        <f t="shared" ref="G37:G44" si="0">CHOOSE(BA37+1,HSV+PSV,HSV+PSV+Mont,HSV+PSV+Dodavka+Mont,HSV,PSV,Mont,Dodavka,Mont+Dodavka,0)</f>
        <v>0</v>
      </c>
      <c r="H37" s="120"/>
      <c r="I37" s="121">
        <f t="shared" ref="I37:I44" si="1">E37+F37*G37/100</f>
        <v>0</v>
      </c>
      <c r="BA37">
        <v>0</v>
      </c>
    </row>
    <row r="38" spans="1:57" x14ac:dyDescent="0.2">
      <c r="A38" s="53" t="s">
        <v>490</v>
      </c>
      <c r="B38" s="44"/>
      <c r="C38" s="44"/>
      <c r="D38" s="116"/>
      <c r="E38" s="117">
        <v>0</v>
      </c>
      <c r="F38" s="118">
        <v>0</v>
      </c>
      <c r="G38" s="119">
        <f t="shared" si="0"/>
        <v>0</v>
      </c>
      <c r="H38" s="120"/>
      <c r="I38" s="121">
        <f t="shared" si="1"/>
        <v>0</v>
      </c>
      <c r="BA38">
        <v>0</v>
      </c>
    </row>
    <row r="39" spans="1:57" x14ac:dyDescent="0.2">
      <c r="A39" s="53" t="s">
        <v>491</v>
      </c>
      <c r="B39" s="44"/>
      <c r="C39" s="44"/>
      <c r="D39" s="116"/>
      <c r="E39" s="117">
        <v>0</v>
      </c>
      <c r="F39" s="118">
        <v>0</v>
      </c>
      <c r="G39" s="119">
        <f t="shared" si="0"/>
        <v>0</v>
      </c>
      <c r="H39" s="120"/>
      <c r="I39" s="121">
        <f t="shared" si="1"/>
        <v>0</v>
      </c>
      <c r="BA39">
        <v>0</v>
      </c>
    </row>
    <row r="40" spans="1:57" x14ac:dyDescent="0.2">
      <c r="A40" s="53" t="s">
        <v>492</v>
      </c>
      <c r="B40" s="44"/>
      <c r="C40" s="44"/>
      <c r="D40" s="116"/>
      <c r="E40" s="117">
        <v>0</v>
      </c>
      <c r="F40" s="118">
        <v>0</v>
      </c>
      <c r="G40" s="119">
        <f t="shared" si="0"/>
        <v>0</v>
      </c>
      <c r="H40" s="120"/>
      <c r="I40" s="121">
        <f t="shared" si="1"/>
        <v>0</v>
      </c>
      <c r="BA40">
        <v>0</v>
      </c>
    </row>
    <row r="41" spans="1:57" x14ac:dyDescent="0.2">
      <c r="A41" s="53" t="s">
        <v>493</v>
      </c>
      <c r="B41" s="44"/>
      <c r="C41" s="44"/>
      <c r="D41" s="116"/>
      <c r="E41" s="117">
        <v>0</v>
      </c>
      <c r="F41" s="118">
        <v>0</v>
      </c>
      <c r="G41" s="119">
        <f t="shared" si="0"/>
        <v>0</v>
      </c>
      <c r="H41" s="120"/>
      <c r="I41" s="121">
        <f t="shared" si="1"/>
        <v>0</v>
      </c>
      <c r="BA41">
        <v>1</v>
      </c>
    </row>
    <row r="42" spans="1:57" x14ac:dyDescent="0.2">
      <c r="A42" s="53" t="s">
        <v>494</v>
      </c>
      <c r="B42" s="44"/>
      <c r="C42" s="44"/>
      <c r="D42" s="116"/>
      <c r="E42" s="117">
        <v>0</v>
      </c>
      <c r="F42" s="118">
        <v>0</v>
      </c>
      <c r="G42" s="119">
        <f t="shared" si="0"/>
        <v>0</v>
      </c>
      <c r="H42" s="120"/>
      <c r="I42" s="121">
        <f t="shared" si="1"/>
        <v>0</v>
      </c>
      <c r="BA42">
        <v>1</v>
      </c>
    </row>
    <row r="43" spans="1:57" x14ac:dyDescent="0.2">
      <c r="A43" s="53" t="s">
        <v>495</v>
      </c>
      <c r="B43" s="44"/>
      <c r="C43" s="44"/>
      <c r="D43" s="116"/>
      <c r="E43" s="117">
        <v>0</v>
      </c>
      <c r="F43" s="118">
        <v>0</v>
      </c>
      <c r="G43" s="119">
        <f t="shared" si="0"/>
        <v>0</v>
      </c>
      <c r="H43" s="120"/>
      <c r="I43" s="121">
        <f t="shared" si="1"/>
        <v>0</v>
      </c>
      <c r="BA43">
        <v>2</v>
      </c>
    </row>
    <row r="44" spans="1:57" x14ac:dyDescent="0.2">
      <c r="A44" s="53" t="s">
        <v>496</v>
      </c>
      <c r="B44" s="44"/>
      <c r="C44" s="44"/>
      <c r="D44" s="116"/>
      <c r="E44" s="117">
        <v>0</v>
      </c>
      <c r="F44" s="118">
        <v>0</v>
      </c>
      <c r="G44" s="119">
        <f t="shared" si="0"/>
        <v>0</v>
      </c>
      <c r="H44" s="120"/>
      <c r="I44" s="121">
        <f t="shared" si="1"/>
        <v>0</v>
      </c>
      <c r="BA44">
        <v>2</v>
      </c>
    </row>
    <row r="45" spans="1:57" ht="13.5" thickBot="1" x14ac:dyDescent="0.25">
      <c r="A45" s="122"/>
      <c r="B45" s="123" t="s">
        <v>64</v>
      </c>
      <c r="C45" s="124"/>
      <c r="D45" s="125"/>
      <c r="E45" s="126"/>
      <c r="F45" s="127"/>
      <c r="G45" s="127"/>
      <c r="H45" s="205">
        <f>SUM(I37:I44)</f>
        <v>0</v>
      </c>
      <c r="I45" s="206"/>
    </row>
    <row r="47" spans="1:57" x14ac:dyDescent="0.2">
      <c r="B47" s="108"/>
      <c r="F47" s="128"/>
      <c r="G47" s="129"/>
      <c r="H47" s="129"/>
      <c r="I47" s="130"/>
    </row>
    <row r="48" spans="1:57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  <row r="75" spans="6:9" x14ac:dyDescent="0.2">
      <c r="F75" s="128"/>
      <c r="G75" s="129"/>
      <c r="H75" s="129"/>
      <c r="I75" s="130"/>
    </row>
    <row r="76" spans="6:9" x14ac:dyDescent="0.2">
      <c r="F76" s="128"/>
      <c r="G76" s="129"/>
      <c r="H76" s="129"/>
      <c r="I76" s="130"/>
    </row>
    <row r="77" spans="6:9" x14ac:dyDescent="0.2">
      <c r="F77" s="128"/>
      <c r="G77" s="129"/>
      <c r="H77" s="129"/>
      <c r="I77" s="130"/>
    </row>
    <row r="78" spans="6:9" x14ac:dyDescent="0.2">
      <c r="F78" s="128"/>
      <c r="G78" s="129"/>
      <c r="H78" s="129"/>
      <c r="I78" s="130"/>
    </row>
    <row r="79" spans="6:9" x14ac:dyDescent="0.2">
      <c r="F79" s="128"/>
      <c r="G79" s="129"/>
      <c r="H79" s="129"/>
      <c r="I79" s="130"/>
    </row>
    <row r="80" spans="6:9" x14ac:dyDescent="0.2">
      <c r="F80" s="128"/>
      <c r="G80" s="129"/>
      <c r="H80" s="129"/>
      <c r="I80" s="130"/>
    </row>
    <row r="81" spans="6:9" x14ac:dyDescent="0.2">
      <c r="F81" s="128"/>
      <c r="G81" s="129"/>
      <c r="H81" s="129"/>
      <c r="I81" s="130"/>
    </row>
    <row r="82" spans="6:9" x14ac:dyDescent="0.2">
      <c r="F82" s="128"/>
      <c r="G82" s="129"/>
      <c r="H82" s="129"/>
      <c r="I82" s="130"/>
    </row>
    <row r="83" spans="6:9" x14ac:dyDescent="0.2">
      <c r="F83" s="128"/>
      <c r="G83" s="129"/>
      <c r="H83" s="129"/>
      <c r="I83" s="130"/>
    </row>
    <row r="84" spans="6:9" x14ac:dyDescent="0.2">
      <c r="F84" s="128"/>
      <c r="G84" s="129"/>
      <c r="H84" s="129"/>
      <c r="I84" s="130"/>
    </row>
    <row r="85" spans="6:9" x14ac:dyDescent="0.2">
      <c r="F85" s="128"/>
      <c r="G85" s="129"/>
      <c r="H85" s="129"/>
      <c r="I85" s="130"/>
    </row>
    <row r="86" spans="6:9" x14ac:dyDescent="0.2">
      <c r="F86" s="128"/>
      <c r="G86" s="129"/>
      <c r="H86" s="129"/>
      <c r="I86" s="130"/>
    </row>
    <row r="87" spans="6:9" x14ac:dyDescent="0.2">
      <c r="F87" s="128"/>
      <c r="G87" s="129"/>
      <c r="H87" s="129"/>
      <c r="I87" s="130"/>
    </row>
    <row r="88" spans="6:9" x14ac:dyDescent="0.2">
      <c r="F88" s="128"/>
      <c r="G88" s="129"/>
      <c r="H88" s="129"/>
      <c r="I88" s="130"/>
    </row>
    <row r="89" spans="6:9" x14ac:dyDescent="0.2">
      <c r="F89" s="128"/>
      <c r="G89" s="129"/>
      <c r="H89" s="129"/>
      <c r="I89" s="130"/>
    </row>
    <row r="90" spans="6:9" x14ac:dyDescent="0.2">
      <c r="F90" s="128"/>
      <c r="G90" s="129"/>
      <c r="H90" s="129"/>
      <c r="I90" s="130"/>
    </row>
    <row r="91" spans="6:9" x14ac:dyDescent="0.2">
      <c r="F91" s="128"/>
      <c r="G91" s="129"/>
      <c r="H91" s="129"/>
      <c r="I91" s="130"/>
    </row>
    <row r="92" spans="6:9" x14ac:dyDescent="0.2">
      <c r="F92" s="128"/>
      <c r="G92" s="129"/>
      <c r="H92" s="129"/>
      <c r="I92" s="130"/>
    </row>
    <row r="93" spans="6:9" x14ac:dyDescent="0.2">
      <c r="F93" s="128"/>
      <c r="G93" s="129"/>
      <c r="H93" s="129"/>
      <c r="I93" s="130"/>
    </row>
    <row r="94" spans="6:9" x14ac:dyDescent="0.2">
      <c r="F94" s="128"/>
      <c r="G94" s="129"/>
      <c r="H94" s="129"/>
      <c r="I94" s="130"/>
    </row>
    <row r="95" spans="6:9" x14ac:dyDescent="0.2">
      <c r="F95" s="128"/>
      <c r="G95" s="129"/>
      <c r="H95" s="129"/>
      <c r="I95" s="130"/>
    </row>
    <row r="96" spans="6:9" x14ac:dyDescent="0.2">
      <c r="F96" s="128"/>
      <c r="G96" s="129"/>
      <c r="H96" s="129"/>
      <c r="I96" s="130"/>
    </row>
  </sheetData>
  <mergeCells count="4">
    <mergeCell ref="A1:B1"/>
    <mergeCell ref="A2:B2"/>
    <mergeCell ref="G2:I2"/>
    <mergeCell ref="H45:I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387"/>
  <sheetViews>
    <sheetView showGridLines="0" showZeros="0" tabSelected="1" topLeftCell="A184" workbookViewId="0">
      <selection activeCell="C218" sqref="C218:D220"/>
    </sheetView>
  </sheetViews>
  <sheetFormatPr defaultColWidth="9.140625" defaultRowHeight="12.75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73" customWidth="1"/>
    <col min="6" max="6" width="9.85546875" style="131" customWidth="1"/>
    <col min="7" max="7" width="13.85546875" style="131" customWidth="1"/>
    <col min="8" max="11" width="9.140625" style="131"/>
    <col min="12" max="12" width="75.28515625" style="131" customWidth="1"/>
    <col min="13" max="13" width="45.28515625" style="131" customWidth="1"/>
    <col min="14" max="16384" width="9.140625" style="131"/>
  </cols>
  <sheetData>
    <row r="1" spans="1:104" ht="15.75" x14ac:dyDescent="0.25">
      <c r="A1" s="209" t="s">
        <v>65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104" ht="13.5" thickTop="1" x14ac:dyDescent="0.2">
      <c r="A3" s="198" t="s">
        <v>49</v>
      </c>
      <c r="B3" s="199"/>
      <c r="C3" s="83" t="str">
        <f>CONCATENATE(cislostavby," ",nazevstavby)</f>
        <v>Si_202402 MŠ Trávník č. 41</v>
      </c>
      <c r="D3" s="84"/>
      <c r="E3" s="136" t="s">
        <v>66</v>
      </c>
      <c r="F3" s="137">
        <f>Rekapitulace!H1</f>
        <v>2</v>
      </c>
      <c r="G3" s="138"/>
    </row>
    <row r="4" spans="1:104" ht="13.5" thickBot="1" x14ac:dyDescent="0.25">
      <c r="A4" s="210" t="s">
        <v>51</v>
      </c>
      <c r="B4" s="201"/>
      <c r="C4" s="89" t="str">
        <f>CONCATENATE(cisloobjektu," ",nazevobjektu)</f>
        <v>SO 01 Stavební úpravy</v>
      </c>
      <c r="D4" s="90"/>
      <c r="E4" s="211" t="str">
        <f>Rekapitulace!G2</f>
        <v>Stavební úpravy_CÚ 2024/1</v>
      </c>
      <c r="F4" s="212"/>
      <c r="G4" s="213"/>
    </row>
    <row r="5" spans="1:104" ht="13.5" thickTop="1" x14ac:dyDescent="0.2">
      <c r="A5" s="139"/>
      <c r="B5" s="132"/>
      <c r="C5" s="132"/>
      <c r="D5" s="132"/>
      <c r="E5" s="140"/>
      <c r="F5" s="132"/>
      <c r="G5" s="132"/>
    </row>
    <row r="6" spans="1:104" x14ac:dyDescent="0.2">
      <c r="A6" s="141" t="s">
        <v>67</v>
      </c>
      <c r="B6" s="142" t="s">
        <v>68</v>
      </c>
      <c r="C6" s="142" t="s">
        <v>69</v>
      </c>
      <c r="D6" s="142" t="s">
        <v>70</v>
      </c>
      <c r="E6" s="142" t="s">
        <v>71</v>
      </c>
      <c r="F6" s="142" t="s">
        <v>72</v>
      </c>
      <c r="G6" s="143" t="s">
        <v>73</v>
      </c>
    </row>
    <row r="7" spans="1:104" x14ac:dyDescent="0.2">
      <c r="A7" s="144" t="s">
        <v>74</v>
      </c>
      <c r="B7" s="145" t="s">
        <v>75</v>
      </c>
      <c r="C7" s="146" t="s">
        <v>76</v>
      </c>
      <c r="D7" s="147"/>
      <c r="E7" s="148"/>
      <c r="F7" s="148"/>
      <c r="G7" s="149"/>
      <c r="O7" s="150">
        <v>1</v>
      </c>
    </row>
    <row r="8" spans="1:104" x14ac:dyDescent="0.2">
      <c r="A8" s="151">
        <v>1</v>
      </c>
      <c r="B8" s="152" t="s">
        <v>84</v>
      </c>
      <c r="C8" s="153" t="s">
        <v>85</v>
      </c>
      <c r="D8" s="154" t="s">
        <v>86</v>
      </c>
      <c r="E8" s="155">
        <v>4.5</v>
      </c>
      <c r="F8" s="155"/>
      <c r="G8" s="156">
        <f>E8*F8</f>
        <v>0</v>
      </c>
      <c r="O8" s="150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7">
        <v>1</v>
      </c>
      <c r="CB8" s="157">
        <v>1</v>
      </c>
      <c r="CZ8" s="131">
        <v>0</v>
      </c>
    </row>
    <row r="9" spans="1:104" x14ac:dyDescent="0.2">
      <c r="A9" s="158"/>
      <c r="B9" s="160"/>
      <c r="C9" s="207" t="s">
        <v>87</v>
      </c>
      <c r="D9" s="208"/>
      <c r="E9" s="161">
        <v>4.5</v>
      </c>
      <c r="F9" s="162"/>
      <c r="G9" s="163"/>
      <c r="M9" s="159" t="s">
        <v>87</v>
      </c>
      <c r="O9" s="150"/>
    </row>
    <row r="10" spans="1:104" x14ac:dyDescent="0.2">
      <c r="A10" s="151">
        <v>2</v>
      </c>
      <c r="B10" s="152" t="s">
        <v>88</v>
      </c>
      <c r="C10" s="153" t="s">
        <v>89</v>
      </c>
      <c r="D10" s="154" t="s">
        <v>83</v>
      </c>
      <c r="E10" s="155">
        <v>1.8</v>
      </c>
      <c r="F10" s="155"/>
      <c r="G10" s="156">
        <f>E10*F10</f>
        <v>0</v>
      </c>
      <c r="O10" s="150">
        <v>2</v>
      </c>
      <c r="AA10" s="131">
        <v>1</v>
      </c>
      <c r="AB10" s="131">
        <v>1</v>
      </c>
      <c r="AC10" s="131">
        <v>1</v>
      </c>
      <c r="AZ10" s="131">
        <v>1</v>
      </c>
      <c r="BA10" s="131">
        <f>IF(AZ10=1,G10,0)</f>
        <v>0</v>
      </c>
      <c r="BB10" s="131">
        <f>IF(AZ10=2,G10,0)</f>
        <v>0</v>
      </c>
      <c r="BC10" s="131">
        <f>IF(AZ10=3,G10,0)</f>
        <v>0</v>
      </c>
      <c r="BD10" s="131">
        <f>IF(AZ10=4,G10,0)</f>
        <v>0</v>
      </c>
      <c r="BE10" s="131">
        <f>IF(AZ10=5,G10,0)</f>
        <v>0</v>
      </c>
      <c r="CA10" s="157">
        <v>1</v>
      </c>
      <c r="CB10" s="157">
        <v>1</v>
      </c>
      <c r="CZ10" s="131">
        <v>0</v>
      </c>
    </row>
    <row r="11" spans="1:104" x14ac:dyDescent="0.2">
      <c r="A11" s="158"/>
      <c r="B11" s="160"/>
      <c r="C11" s="207" t="s">
        <v>90</v>
      </c>
      <c r="D11" s="208"/>
      <c r="E11" s="161">
        <v>0</v>
      </c>
      <c r="F11" s="162"/>
      <c r="G11" s="163"/>
      <c r="M11" s="159" t="s">
        <v>90</v>
      </c>
      <c r="O11" s="150"/>
    </row>
    <row r="12" spans="1:104" x14ac:dyDescent="0.2">
      <c r="A12" s="158"/>
      <c r="B12" s="160"/>
      <c r="C12" s="207" t="s">
        <v>91</v>
      </c>
      <c r="D12" s="208"/>
      <c r="E12" s="161">
        <v>1.8</v>
      </c>
      <c r="F12" s="162"/>
      <c r="G12" s="163"/>
      <c r="M12" s="159" t="s">
        <v>91</v>
      </c>
      <c r="O12" s="150"/>
    </row>
    <row r="13" spans="1:104" x14ac:dyDescent="0.2">
      <c r="A13" s="151">
        <v>3</v>
      </c>
      <c r="B13" s="152" t="s">
        <v>92</v>
      </c>
      <c r="C13" s="153" t="s">
        <v>93</v>
      </c>
      <c r="D13" s="154" t="s">
        <v>83</v>
      </c>
      <c r="E13" s="155">
        <v>1.8</v>
      </c>
      <c r="F13" s="155"/>
      <c r="G13" s="156">
        <f>E13*F13</f>
        <v>0</v>
      </c>
      <c r="O13" s="150">
        <v>2</v>
      </c>
      <c r="AA13" s="131">
        <v>1</v>
      </c>
      <c r="AB13" s="131">
        <v>1</v>
      </c>
      <c r="AC13" s="131">
        <v>1</v>
      </c>
      <c r="AZ13" s="131">
        <v>1</v>
      </c>
      <c r="BA13" s="131">
        <f>IF(AZ13=1,G13,0)</f>
        <v>0</v>
      </c>
      <c r="BB13" s="131">
        <f>IF(AZ13=2,G13,0)</f>
        <v>0</v>
      </c>
      <c r="BC13" s="131">
        <f>IF(AZ13=3,G13,0)</f>
        <v>0</v>
      </c>
      <c r="BD13" s="131">
        <f>IF(AZ13=4,G13,0)</f>
        <v>0</v>
      </c>
      <c r="BE13" s="131">
        <f>IF(AZ13=5,G13,0)</f>
        <v>0</v>
      </c>
      <c r="CA13" s="157">
        <v>1</v>
      </c>
      <c r="CB13" s="157">
        <v>1</v>
      </c>
      <c r="CZ13" s="131">
        <v>0</v>
      </c>
    </row>
    <row r="14" spans="1:104" x14ac:dyDescent="0.2">
      <c r="A14" s="151">
        <v>4</v>
      </c>
      <c r="B14" s="152" t="s">
        <v>94</v>
      </c>
      <c r="C14" s="153" t="s">
        <v>95</v>
      </c>
      <c r="D14" s="154" t="s">
        <v>83</v>
      </c>
      <c r="E14" s="155">
        <v>1.8</v>
      </c>
      <c r="F14" s="155"/>
      <c r="G14" s="156">
        <f>E14*F14</f>
        <v>0</v>
      </c>
      <c r="O14" s="150">
        <v>2</v>
      </c>
      <c r="AA14" s="131">
        <v>1</v>
      </c>
      <c r="AB14" s="131">
        <v>1</v>
      </c>
      <c r="AC14" s="131">
        <v>1</v>
      </c>
      <c r="AZ14" s="131">
        <v>1</v>
      </c>
      <c r="BA14" s="131">
        <f>IF(AZ14=1,G14,0)</f>
        <v>0</v>
      </c>
      <c r="BB14" s="131">
        <f>IF(AZ14=2,G14,0)</f>
        <v>0</v>
      </c>
      <c r="BC14" s="131">
        <f>IF(AZ14=3,G14,0)</f>
        <v>0</v>
      </c>
      <c r="BD14" s="131">
        <f>IF(AZ14=4,G14,0)</f>
        <v>0</v>
      </c>
      <c r="BE14" s="131">
        <f>IF(AZ14=5,G14,0)</f>
        <v>0</v>
      </c>
      <c r="CA14" s="157">
        <v>1</v>
      </c>
      <c r="CB14" s="157">
        <v>1</v>
      </c>
      <c r="CZ14" s="131">
        <v>0</v>
      </c>
    </row>
    <row r="15" spans="1:104" x14ac:dyDescent="0.2">
      <c r="A15" s="151">
        <v>5</v>
      </c>
      <c r="B15" s="152" t="s">
        <v>96</v>
      </c>
      <c r="C15" s="153" t="s">
        <v>97</v>
      </c>
      <c r="D15" s="154" t="s">
        <v>83</v>
      </c>
      <c r="E15" s="155">
        <v>1.8</v>
      </c>
      <c r="F15" s="155"/>
      <c r="G15" s="156">
        <f>E15*F15</f>
        <v>0</v>
      </c>
      <c r="O15" s="150">
        <v>2</v>
      </c>
      <c r="AA15" s="131">
        <v>1</v>
      </c>
      <c r="AB15" s="131">
        <v>1</v>
      </c>
      <c r="AC15" s="131">
        <v>1</v>
      </c>
      <c r="AZ15" s="131">
        <v>1</v>
      </c>
      <c r="BA15" s="131">
        <f>IF(AZ15=1,G15,0)</f>
        <v>0</v>
      </c>
      <c r="BB15" s="131">
        <f>IF(AZ15=2,G15,0)</f>
        <v>0</v>
      </c>
      <c r="BC15" s="131">
        <f>IF(AZ15=3,G15,0)</f>
        <v>0</v>
      </c>
      <c r="BD15" s="131">
        <f>IF(AZ15=4,G15,0)</f>
        <v>0</v>
      </c>
      <c r="BE15" s="131">
        <f>IF(AZ15=5,G15,0)</f>
        <v>0</v>
      </c>
      <c r="CA15" s="157">
        <v>1</v>
      </c>
      <c r="CB15" s="157">
        <v>1</v>
      </c>
      <c r="CZ15" s="131">
        <v>0</v>
      </c>
    </row>
    <row r="16" spans="1:104" x14ac:dyDescent="0.2">
      <c r="A16" s="158"/>
      <c r="B16" s="160"/>
      <c r="C16" s="207" t="s">
        <v>98</v>
      </c>
      <c r="D16" s="208"/>
      <c r="E16" s="161">
        <v>1.8</v>
      </c>
      <c r="F16" s="162"/>
      <c r="G16" s="163"/>
      <c r="M16" s="159" t="s">
        <v>98</v>
      </c>
      <c r="O16" s="150"/>
    </row>
    <row r="17" spans="1:104" x14ac:dyDescent="0.2">
      <c r="A17" s="151">
        <v>6</v>
      </c>
      <c r="B17" s="152" t="s">
        <v>99</v>
      </c>
      <c r="C17" s="153" t="s">
        <v>100</v>
      </c>
      <c r="D17" s="154" t="s">
        <v>83</v>
      </c>
      <c r="E17" s="155">
        <v>1</v>
      </c>
      <c r="F17" s="155"/>
      <c r="G17" s="156">
        <f>E17*F17</f>
        <v>0</v>
      </c>
      <c r="O17" s="150">
        <v>2</v>
      </c>
      <c r="AA17" s="131">
        <v>1</v>
      </c>
      <c r="AB17" s="131">
        <v>1</v>
      </c>
      <c r="AC17" s="131">
        <v>1</v>
      </c>
      <c r="AZ17" s="131">
        <v>1</v>
      </c>
      <c r="BA17" s="131">
        <f>IF(AZ17=1,G17,0)</f>
        <v>0</v>
      </c>
      <c r="BB17" s="131">
        <f>IF(AZ17=2,G17,0)</f>
        <v>0</v>
      </c>
      <c r="BC17" s="131">
        <f>IF(AZ17=3,G17,0)</f>
        <v>0</v>
      </c>
      <c r="BD17" s="131">
        <f>IF(AZ17=4,G17,0)</f>
        <v>0</v>
      </c>
      <c r="BE17" s="131">
        <f>IF(AZ17=5,G17,0)</f>
        <v>0</v>
      </c>
      <c r="CA17" s="157">
        <v>1</v>
      </c>
      <c r="CB17" s="157">
        <v>1</v>
      </c>
      <c r="CZ17" s="131">
        <v>0</v>
      </c>
    </row>
    <row r="18" spans="1:104" x14ac:dyDescent="0.2">
      <c r="A18" s="158"/>
      <c r="B18" s="160"/>
      <c r="C18" s="207" t="s">
        <v>101</v>
      </c>
      <c r="D18" s="208"/>
      <c r="E18" s="161">
        <v>0</v>
      </c>
      <c r="F18" s="162"/>
      <c r="G18" s="163"/>
      <c r="M18" s="159" t="s">
        <v>101</v>
      </c>
      <c r="O18" s="150"/>
    </row>
    <row r="19" spans="1:104" x14ac:dyDescent="0.2">
      <c r="A19" s="158"/>
      <c r="B19" s="160"/>
      <c r="C19" s="207" t="s">
        <v>102</v>
      </c>
      <c r="D19" s="208"/>
      <c r="E19" s="161">
        <v>1</v>
      </c>
      <c r="F19" s="162"/>
      <c r="G19" s="163"/>
      <c r="M19" s="159" t="s">
        <v>102</v>
      </c>
      <c r="O19" s="150"/>
    </row>
    <row r="20" spans="1:104" x14ac:dyDescent="0.2">
      <c r="A20" s="151">
        <v>7</v>
      </c>
      <c r="B20" s="152" t="s">
        <v>103</v>
      </c>
      <c r="C20" s="153" t="s">
        <v>104</v>
      </c>
      <c r="D20" s="154" t="s">
        <v>83</v>
      </c>
      <c r="E20" s="155">
        <v>1</v>
      </c>
      <c r="F20" s="155"/>
      <c r="G20" s="156">
        <f>E20*F20</f>
        <v>0</v>
      </c>
      <c r="O20" s="150">
        <v>2</v>
      </c>
      <c r="AA20" s="131">
        <v>1</v>
      </c>
      <c r="AB20" s="131">
        <v>1</v>
      </c>
      <c r="AC20" s="131">
        <v>1</v>
      </c>
      <c r="AZ20" s="131">
        <v>1</v>
      </c>
      <c r="BA20" s="131">
        <f>IF(AZ20=1,G20,0)</f>
        <v>0</v>
      </c>
      <c r="BB20" s="131">
        <f>IF(AZ20=2,G20,0)</f>
        <v>0</v>
      </c>
      <c r="BC20" s="131">
        <f>IF(AZ20=3,G20,0)</f>
        <v>0</v>
      </c>
      <c r="BD20" s="131">
        <f>IF(AZ20=4,G20,0)</f>
        <v>0</v>
      </c>
      <c r="BE20" s="131">
        <f>IF(AZ20=5,G20,0)</f>
        <v>0</v>
      </c>
      <c r="CA20" s="157">
        <v>1</v>
      </c>
      <c r="CB20" s="157">
        <v>1</v>
      </c>
      <c r="CZ20" s="131">
        <v>0</v>
      </c>
    </row>
    <row r="21" spans="1:104" x14ac:dyDescent="0.2">
      <c r="A21" s="158"/>
      <c r="B21" s="160"/>
      <c r="C21" s="207" t="s">
        <v>101</v>
      </c>
      <c r="D21" s="208"/>
      <c r="E21" s="161">
        <v>0</v>
      </c>
      <c r="F21" s="162"/>
      <c r="G21" s="163"/>
      <c r="M21" s="159" t="s">
        <v>101</v>
      </c>
      <c r="O21" s="150"/>
    </row>
    <row r="22" spans="1:104" x14ac:dyDescent="0.2">
      <c r="A22" s="158"/>
      <c r="B22" s="160"/>
      <c r="C22" s="207" t="s">
        <v>102</v>
      </c>
      <c r="D22" s="208"/>
      <c r="E22" s="161">
        <v>1</v>
      </c>
      <c r="F22" s="162"/>
      <c r="G22" s="163"/>
      <c r="M22" s="159" t="s">
        <v>102</v>
      </c>
      <c r="O22" s="150"/>
    </row>
    <row r="23" spans="1:104" x14ac:dyDescent="0.2">
      <c r="A23" s="151">
        <v>8</v>
      </c>
      <c r="B23" s="152" t="s">
        <v>105</v>
      </c>
      <c r="C23" s="153" t="s">
        <v>106</v>
      </c>
      <c r="D23" s="154" t="s">
        <v>86</v>
      </c>
      <c r="E23" s="155">
        <v>18</v>
      </c>
      <c r="F23" s="155"/>
      <c r="G23" s="156">
        <f>E23*F23</f>
        <v>0</v>
      </c>
      <c r="O23" s="150">
        <v>2</v>
      </c>
      <c r="AA23" s="131">
        <v>1</v>
      </c>
      <c r="AB23" s="131">
        <v>1</v>
      </c>
      <c r="AC23" s="131">
        <v>1</v>
      </c>
      <c r="AZ23" s="131">
        <v>1</v>
      </c>
      <c r="BA23" s="131">
        <f>IF(AZ23=1,G23,0)</f>
        <v>0</v>
      </c>
      <c r="BB23" s="131">
        <f>IF(AZ23=2,G23,0)</f>
        <v>0</v>
      </c>
      <c r="BC23" s="131">
        <f>IF(AZ23=3,G23,0)</f>
        <v>0</v>
      </c>
      <c r="BD23" s="131">
        <f>IF(AZ23=4,G23,0)</f>
        <v>0</v>
      </c>
      <c r="BE23" s="131">
        <f>IF(AZ23=5,G23,0)</f>
        <v>0</v>
      </c>
      <c r="CA23" s="157">
        <v>1</v>
      </c>
      <c r="CB23" s="157">
        <v>1</v>
      </c>
      <c r="CZ23" s="131">
        <v>0</v>
      </c>
    </row>
    <row r="24" spans="1:104" ht="22.5" x14ac:dyDescent="0.2">
      <c r="A24" s="151">
        <v>9</v>
      </c>
      <c r="B24" s="152" t="s">
        <v>107</v>
      </c>
      <c r="C24" s="153" t="s">
        <v>108</v>
      </c>
      <c r="D24" s="154" t="s">
        <v>83</v>
      </c>
      <c r="E24" s="155">
        <v>1</v>
      </c>
      <c r="F24" s="155"/>
      <c r="G24" s="156">
        <f>E24*F24</f>
        <v>0</v>
      </c>
      <c r="O24" s="150">
        <v>2</v>
      </c>
      <c r="AA24" s="131">
        <v>1</v>
      </c>
      <c r="AB24" s="131">
        <v>1</v>
      </c>
      <c r="AC24" s="131">
        <v>1</v>
      </c>
      <c r="AZ24" s="131">
        <v>1</v>
      </c>
      <c r="BA24" s="131">
        <f>IF(AZ24=1,G24,0)</f>
        <v>0</v>
      </c>
      <c r="BB24" s="131">
        <f>IF(AZ24=2,G24,0)</f>
        <v>0</v>
      </c>
      <c r="BC24" s="131">
        <f>IF(AZ24=3,G24,0)</f>
        <v>0</v>
      </c>
      <c r="BD24" s="131">
        <f>IF(AZ24=4,G24,0)</f>
        <v>0</v>
      </c>
      <c r="BE24" s="131">
        <f>IF(AZ24=5,G24,0)</f>
        <v>0</v>
      </c>
      <c r="CA24" s="157">
        <v>1</v>
      </c>
      <c r="CB24" s="157">
        <v>1</v>
      </c>
      <c r="CZ24" s="131">
        <v>0</v>
      </c>
    </row>
    <row r="25" spans="1:104" x14ac:dyDescent="0.2">
      <c r="A25" s="158"/>
      <c r="B25" s="160"/>
      <c r="C25" s="207" t="s">
        <v>101</v>
      </c>
      <c r="D25" s="208"/>
      <c r="E25" s="161">
        <v>0</v>
      </c>
      <c r="F25" s="162"/>
      <c r="G25" s="163"/>
      <c r="M25" s="159" t="s">
        <v>101</v>
      </c>
      <c r="O25" s="150"/>
    </row>
    <row r="26" spans="1:104" x14ac:dyDescent="0.2">
      <c r="A26" s="158"/>
      <c r="B26" s="160"/>
      <c r="C26" s="207" t="s">
        <v>102</v>
      </c>
      <c r="D26" s="208"/>
      <c r="E26" s="161">
        <v>1</v>
      </c>
      <c r="F26" s="162"/>
      <c r="G26" s="163"/>
      <c r="M26" s="159" t="s">
        <v>102</v>
      </c>
      <c r="O26" s="150"/>
    </row>
    <row r="27" spans="1:104" x14ac:dyDescent="0.2">
      <c r="A27" s="164"/>
      <c r="B27" s="165" t="s">
        <v>77</v>
      </c>
      <c r="C27" s="166" t="str">
        <f>CONCATENATE(B7," ",C7)</f>
        <v>1 Zemní práce</v>
      </c>
      <c r="D27" s="167"/>
      <c r="E27" s="168"/>
      <c r="F27" s="169"/>
      <c r="G27" s="170">
        <f>SUM(G7:G26)</f>
        <v>0</v>
      </c>
      <c r="O27" s="150">
        <v>4</v>
      </c>
      <c r="BA27" s="171">
        <f>SUM(BA7:BA26)</f>
        <v>0</v>
      </c>
      <c r="BB27" s="171">
        <f>SUM(BB7:BB26)</f>
        <v>0</v>
      </c>
      <c r="BC27" s="171">
        <f>SUM(BC7:BC26)</f>
        <v>0</v>
      </c>
      <c r="BD27" s="171">
        <f>SUM(BD7:BD26)</f>
        <v>0</v>
      </c>
      <c r="BE27" s="171">
        <f>SUM(BE7:BE26)</f>
        <v>0</v>
      </c>
    </row>
    <row r="28" spans="1:104" x14ac:dyDescent="0.2">
      <c r="A28" s="144" t="s">
        <v>74</v>
      </c>
      <c r="B28" s="145" t="s">
        <v>109</v>
      </c>
      <c r="C28" s="146" t="s">
        <v>110</v>
      </c>
      <c r="D28" s="147"/>
      <c r="E28" s="148"/>
      <c r="F28" s="148"/>
      <c r="G28" s="149"/>
      <c r="O28" s="150">
        <v>1</v>
      </c>
    </row>
    <row r="29" spans="1:104" x14ac:dyDescent="0.2">
      <c r="A29" s="151">
        <v>10</v>
      </c>
      <c r="B29" s="152" t="s">
        <v>111</v>
      </c>
      <c r="C29" s="153" t="s">
        <v>112</v>
      </c>
      <c r="D29" s="154" t="s">
        <v>86</v>
      </c>
      <c r="E29" s="155">
        <v>18</v>
      </c>
      <c r="F29" s="155"/>
      <c r="G29" s="156">
        <f>E29*F29</f>
        <v>0</v>
      </c>
      <c r="O29" s="150">
        <v>2</v>
      </c>
      <c r="AA29" s="131">
        <v>1</v>
      </c>
      <c r="AB29" s="131">
        <v>1</v>
      </c>
      <c r="AC29" s="131">
        <v>1</v>
      </c>
      <c r="AZ29" s="131">
        <v>1</v>
      </c>
      <c r="BA29" s="131">
        <f>IF(AZ29=1,G29,0)</f>
        <v>0</v>
      </c>
      <c r="BB29" s="131">
        <f>IF(AZ29=2,G29,0)</f>
        <v>0</v>
      </c>
      <c r="BC29" s="131">
        <f>IF(AZ29=3,G29,0)</f>
        <v>0</v>
      </c>
      <c r="BD29" s="131">
        <f>IF(AZ29=4,G29,0)</f>
        <v>0</v>
      </c>
      <c r="BE29" s="131">
        <f>IF(AZ29=5,G29,0)</f>
        <v>0</v>
      </c>
      <c r="CA29" s="157">
        <v>1</v>
      </c>
      <c r="CB29" s="157">
        <v>1</v>
      </c>
      <c r="CZ29" s="131">
        <v>0</v>
      </c>
    </row>
    <row r="30" spans="1:104" x14ac:dyDescent="0.2">
      <c r="A30" s="158"/>
      <c r="B30" s="160"/>
      <c r="C30" s="207" t="s">
        <v>90</v>
      </c>
      <c r="D30" s="208"/>
      <c r="E30" s="161">
        <v>0</v>
      </c>
      <c r="F30" s="162"/>
      <c r="G30" s="163"/>
      <c r="M30" s="159" t="s">
        <v>90</v>
      </c>
      <c r="O30" s="150"/>
    </row>
    <row r="31" spans="1:104" x14ac:dyDescent="0.2">
      <c r="A31" s="158"/>
      <c r="B31" s="160"/>
      <c r="C31" s="207" t="s">
        <v>113</v>
      </c>
      <c r="D31" s="208"/>
      <c r="E31" s="161">
        <v>0</v>
      </c>
      <c r="F31" s="162"/>
      <c r="G31" s="163"/>
      <c r="M31" s="159" t="s">
        <v>113</v>
      </c>
      <c r="O31" s="150"/>
    </row>
    <row r="32" spans="1:104" x14ac:dyDescent="0.2">
      <c r="A32" s="158"/>
      <c r="B32" s="160"/>
      <c r="C32" s="207" t="s">
        <v>114</v>
      </c>
      <c r="D32" s="208"/>
      <c r="E32" s="161">
        <v>18</v>
      </c>
      <c r="F32" s="162"/>
      <c r="G32" s="163"/>
      <c r="M32" s="159" t="s">
        <v>114</v>
      </c>
      <c r="O32" s="150"/>
    </row>
    <row r="33" spans="1:104" x14ac:dyDescent="0.2">
      <c r="A33" s="151">
        <v>11</v>
      </c>
      <c r="B33" s="152" t="s">
        <v>115</v>
      </c>
      <c r="C33" s="153" t="s">
        <v>116</v>
      </c>
      <c r="D33" s="154" t="s">
        <v>86</v>
      </c>
      <c r="E33" s="155">
        <v>18</v>
      </c>
      <c r="F33" s="155"/>
      <c r="G33" s="156">
        <f t="shared" ref="G33:G38" si="0">E33*F33</f>
        <v>0</v>
      </c>
      <c r="O33" s="150">
        <v>2</v>
      </c>
      <c r="AA33" s="131">
        <v>1</v>
      </c>
      <c r="AB33" s="131">
        <v>1</v>
      </c>
      <c r="AC33" s="131">
        <v>1</v>
      </c>
      <c r="AZ33" s="131">
        <v>1</v>
      </c>
      <c r="BA33" s="131">
        <f t="shared" ref="BA33:BA38" si="1">IF(AZ33=1,G33,0)</f>
        <v>0</v>
      </c>
      <c r="BB33" s="131">
        <f t="shared" ref="BB33:BB38" si="2">IF(AZ33=2,G33,0)</f>
        <v>0</v>
      </c>
      <c r="BC33" s="131">
        <f t="shared" ref="BC33:BC38" si="3">IF(AZ33=3,G33,0)</f>
        <v>0</v>
      </c>
      <c r="BD33" s="131">
        <f t="shared" ref="BD33:BD38" si="4">IF(AZ33=4,G33,0)</f>
        <v>0</v>
      </c>
      <c r="BE33" s="131">
        <f t="shared" ref="BE33:BE38" si="5">IF(AZ33=5,G33,0)</f>
        <v>0</v>
      </c>
      <c r="CA33" s="157">
        <v>1</v>
      </c>
      <c r="CB33" s="157">
        <v>1</v>
      </c>
      <c r="CZ33" s="131">
        <v>0</v>
      </c>
    </row>
    <row r="34" spans="1:104" x14ac:dyDescent="0.2">
      <c r="A34" s="151">
        <v>12</v>
      </c>
      <c r="B34" s="152" t="s">
        <v>117</v>
      </c>
      <c r="C34" s="153" t="s">
        <v>118</v>
      </c>
      <c r="D34" s="154" t="s">
        <v>86</v>
      </c>
      <c r="E34" s="155">
        <v>18</v>
      </c>
      <c r="F34" s="155"/>
      <c r="G34" s="156">
        <f t="shared" si="0"/>
        <v>0</v>
      </c>
      <c r="O34" s="150">
        <v>2</v>
      </c>
      <c r="AA34" s="131">
        <v>1</v>
      </c>
      <c r="AB34" s="131">
        <v>1</v>
      </c>
      <c r="AC34" s="131">
        <v>1</v>
      </c>
      <c r="AZ34" s="131">
        <v>1</v>
      </c>
      <c r="BA34" s="131">
        <f t="shared" si="1"/>
        <v>0</v>
      </c>
      <c r="BB34" s="131">
        <f t="shared" si="2"/>
        <v>0</v>
      </c>
      <c r="BC34" s="131">
        <f t="shared" si="3"/>
        <v>0</v>
      </c>
      <c r="BD34" s="131">
        <f t="shared" si="4"/>
        <v>0</v>
      </c>
      <c r="BE34" s="131">
        <f t="shared" si="5"/>
        <v>0</v>
      </c>
      <c r="CA34" s="157">
        <v>1</v>
      </c>
      <c r="CB34" s="157">
        <v>1</v>
      </c>
      <c r="CZ34" s="131">
        <v>0</v>
      </c>
    </row>
    <row r="35" spans="1:104" x14ac:dyDescent="0.2">
      <c r="A35" s="151">
        <v>13</v>
      </c>
      <c r="B35" s="152" t="s">
        <v>119</v>
      </c>
      <c r="C35" s="153" t="s">
        <v>120</v>
      </c>
      <c r="D35" s="154" t="s">
        <v>86</v>
      </c>
      <c r="E35" s="155">
        <v>18</v>
      </c>
      <c r="F35" s="155"/>
      <c r="G35" s="156">
        <f t="shared" si="0"/>
        <v>0</v>
      </c>
      <c r="O35" s="150">
        <v>2</v>
      </c>
      <c r="AA35" s="131">
        <v>1</v>
      </c>
      <c r="AB35" s="131">
        <v>1</v>
      </c>
      <c r="AC35" s="131">
        <v>1</v>
      </c>
      <c r="AZ35" s="131">
        <v>1</v>
      </c>
      <c r="BA35" s="131">
        <f t="shared" si="1"/>
        <v>0</v>
      </c>
      <c r="BB35" s="131">
        <f t="shared" si="2"/>
        <v>0</v>
      </c>
      <c r="BC35" s="131">
        <f t="shared" si="3"/>
        <v>0</v>
      </c>
      <c r="BD35" s="131">
        <f t="shared" si="4"/>
        <v>0</v>
      </c>
      <c r="BE35" s="131">
        <f t="shared" si="5"/>
        <v>0</v>
      </c>
      <c r="CA35" s="157">
        <v>1</v>
      </c>
      <c r="CB35" s="157">
        <v>1</v>
      </c>
      <c r="CZ35" s="131">
        <v>0</v>
      </c>
    </row>
    <row r="36" spans="1:104" x14ac:dyDescent="0.2">
      <c r="A36" s="151">
        <v>14</v>
      </c>
      <c r="B36" s="152" t="s">
        <v>121</v>
      </c>
      <c r="C36" s="153" t="s">
        <v>122</v>
      </c>
      <c r="D36" s="154" t="s">
        <v>86</v>
      </c>
      <c r="E36" s="155">
        <v>18</v>
      </c>
      <c r="F36" s="155"/>
      <c r="G36" s="156">
        <f t="shared" si="0"/>
        <v>0</v>
      </c>
      <c r="O36" s="150">
        <v>2</v>
      </c>
      <c r="AA36" s="131">
        <v>1</v>
      </c>
      <c r="AB36" s="131">
        <v>1</v>
      </c>
      <c r="AC36" s="131">
        <v>1</v>
      </c>
      <c r="AZ36" s="131">
        <v>1</v>
      </c>
      <c r="BA36" s="131">
        <f t="shared" si="1"/>
        <v>0</v>
      </c>
      <c r="BB36" s="131">
        <f t="shared" si="2"/>
        <v>0</v>
      </c>
      <c r="BC36" s="131">
        <f t="shared" si="3"/>
        <v>0</v>
      </c>
      <c r="BD36" s="131">
        <f t="shared" si="4"/>
        <v>0</v>
      </c>
      <c r="BE36" s="131">
        <f t="shared" si="5"/>
        <v>0</v>
      </c>
      <c r="CA36" s="157">
        <v>1</v>
      </c>
      <c r="CB36" s="157">
        <v>1</v>
      </c>
      <c r="CZ36" s="131">
        <v>0</v>
      </c>
    </row>
    <row r="37" spans="1:104" x14ac:dyDescent="0.2">
      <c r="A37" s="151">
        <v>15</v>
      </c>
      <c r="B37" s="152" t="s">
        <v>123</v>
      </c>
      <c r="C37" s="153" t="s">
        <v>124</v>
      </c>
      <c r="D37" s="154" t="s">
        <v>86</v>
      </c>
      <c r="E37" s="155">
        <v>18</v>
      </c>
      <c r="F37" s="155"/>
      <c r="G37" s="156">
        <f t="shared" si="0"/>
        <v>0</v>
      </c>
      <c r="O37" s="150">
        <v>2</v>
      </c>
      <c r="AA37" s="131">
        <v>1</v>
      </c>
      <c r="AB37" s="131">
        <v>1</v>
      </c>
      <c r="AC37" s="131">
        <v>1</v>
      </c>
      <c r="AZ37" s="131">
        <v>1</v>
      </c>
      <c r="BA37" s="131">
        <f t="shared" si="1"/>
        <v>0</v>
      </c>
      <c r="BB37" s="131">
        <f t="shared" si="2"/>
        <v>0</v>
      </c>
      <c r="BC37" s="131">
        <f t="shared" si="3"/>
        <v>0</v>
      </c>
      <c r="BD37" s="131">
        <f t="shared" si="4"/>
        <v>0</v>
      </c>
      <c r="BE37" s="131">
        <f t="shared" si="5"/>
        <v>0</v>
      </c>
      <c r="CA37" s="157">
        <v>1</v>
      </c>
      <c r="CB37" s="157">
        <v>1</v>
      </c>
      <c r="CZ37" s="131">
        <v>0</v>
      </c>
    </row>
    <row r="38" spans="1:104" x14ac:dyDescent="0.2">
      <c r="A38" s="151">
        <v>16</v>
      </c>
      <c r="B38" s="152" t="s">
        <v>125</v>
      </c>
      <c r="C38" s="153" t="s">
        <v>126</v>
      </c>
      <c r="D38" s="154" t="s">
        <v>127</v>
      </c>
      <c r="E38" s="155">
        <v>1.17E-2</v>
      </c>
      <c r="F38" s="155"/>
      <c r="G38" s="156">
        <f t="shared" si="0"/>
        <v>0</v>
      </c>
      <c r="O38" s="150">
        <v>2</v>
      </c>
      <c r="AA38" s="131">
        <v>1</v>
      </c>
      <c r="AB38" s="131">
        <v>1</v>
      </c>
      <c r="AC38" s="131">
        <v>1</v>
      </c>
      <c r="AZ38" s="131">
        <v>1</v>
      </c>
      <c r="BA38" s="131">
        <f t="shared" si="1"/>
        <v>0</v>
      </c>
      <c r="BB38" s="131">
        <f t="shared" si="2"/>
        <v>0</v>
      </c>
      <c r="BC38" s="131">
        <f t="shared" si="3"/>
        <v>0</v>
      </c>
      <c r="BD38" s="131">
        <f t="shared" si="4"/>
        <v>0</v>
      </c>
      <c r="BE38" s="131">
        <f t="shared" si="5"/>
        <v>0</v>
      </c>
      <c r="CA38" s="157">
        <v>1</v>
      </c>
      <c r="CB38" s="157">
        <v>1</v>
      </c>
      <c r="CZ38" s="131">
        <v>0</v>
      </c>
    </row>
    <row r="39" spans="1:104" x14ac:dyDescent="0.2">
      <c r="A39" s="158"/>
      <c r="B39" s="160"/>
      <c r="C39" s="207" t="s">
        <v>128</v>
      </c>
      <c r="D39" s="208"/>
      <c r="E39" s="161">
        <v>1.17E-2</v>
      </c>
      <c r="F39" s="162"/>
      <c r="G39" s="163"/>
      <c r="M39" s="159" t="s">
        <v>128</v>
      </c>
      <c r="O39" s="150"/>
    </row>
    <row r="40" spans="1:104" x14ac:dyDescent="0.2">
      <c r="A40" s="151">
        <v>17</v>
      </c>
      <c r="B40" s="152" t="s">
        <v>129</v>
      </c>
      <c r="C40" s="153" t="s">
        <v>130</v>
      </c>
      <c r="D40" s="154" t="s">
        <v>131</v>
      </c>
      <c r="E40" s="155">
        <v>11.7</v>
      </c>
      <c r="F40" s="155"/>
      <c r="G40" s="156">
        <f>E40*F40</f>
        <v>0</v>
      </c>
      <c r="O40" s="150">
        <v>2</v>
      </c>
      <c r="AA40" s="131">
        <v>3</v>
      </c>
      <c r="AB40" s="131">
        <v>1</v>
      </c>
      <c r="AC40" s="131" t="s">
        <v>129</v>
      </c>
      <c r="AZ40" s="131">
        <v>1</v>
      </c>
      <c r="BA40" s="131">
        <f>IF(AZ40=1,G40,0)</f>
        <v>0</v>
      </c>
      <c r="BB40" s="131">
        <f>IF(AZ40=2,G40,0)</f>
        <v>0</v>
      </c>
      <c r="BC40" s="131">
        <f>IF(AZ40=3,G40,0)</f>
        <v>0</v>
      </c>
      <c r="BD40" s="131">
        <f>IF(AZ40=4,G40,0)</f>
        <v>0</v>
      </c>
      <c r="BE40" s="131">
        <f>IF(AZ40=5,G40,0)</f>
        <v>0</v>
      </c>
      <c r="CA40" s="157">
        <v>3</v>
      </c>
      <c r="CB40" s="157">
        <v>1</v>
      </c>
      <c r="CZ40" s="131">
        <v>1E-3</v>
      </c>
    </row>
    <row r="41" spans="1:104" x14ac:dyDescent="0.2">
      <c r="A41" s="158"/>
      <c r="B41" s="160"/>
      <c r="C41" s="207" t="s">
        <v>132</v>
      </c>
      <c r="D41" s="208"/>
      <c r="E41" s="161">
        <v>11.7</v>
      </c>
      <c r="F41" s="162"/>
      <c r="G41" s="163"/>
      <c r="M41" s="159" t="s">
        <v>132</v>
      </c>
      <c r="O41" s="150"/>
    </row>
    <row r="42" spans="1:104" x14ac:dyDescent="0.2">
      <c r="A42" s="151">
        <v>18</v>
      </c>
      <c r="B42" s="152" t="s">
        <v>133</v>
      </c>
      <c r="C42" s="153" t="s">
        <v>134</v>
      </c>
      <c r="D42" s="154" t="s">
        <v>127</v>
      </c>
      <c r="E42" s="155">
        <v>1.17E-2</v>
      </c>
      <c r="F42" s="155"/>
      <c r="G42" s="156">
        <f>E42*F42</f>
        <v>0</v>
      </c>
      <c r="O42" s="150">
        <v>2</v>
      </c>
      <c r="AA42" s="131">
        <v>3</v>
      </c>
      <c r="AB42" s="131">
        <v>0</v>
      </c>
      <c r="AC42" s="131" t="s">
        <v>133</v>
      </c>
      <c r="AZ42" s="131">
        <v>1</v>
      </c>
      <c r="BA42" s="131">
        <f>IF(AZ42=1,G42,0)</f>
        <v>0</v>
      </c>
      <c r="BB42" s="131">
        <f>IF(AZ42=2,G42,0)</f>
        <v>0</v>
      </c>
      <c r="BC42" s="131">
        <f>IF(AZ42=3,G42,0)</f>
        <v>0</v>
      </c>
      <c r="BD42" s="131">
        <f>IF(AZ42=4,G42,0)</f>
        <v>0</v>
      </c>
      <c r="BE42" s="131">
        <f>IF(AZ42=5,G42,0)</f>
        <v>0</v>
      </c>
      <c r="CA42" s="157">
        <v>3</v>
      </c>
      <c r="CB42" s="157">
        <v>0</v>
      </c>
      <c r="CZ42" s="131">
        <v>1</v>
      </c>
    </row>
    <row r="43" spans="1:104" x14ac:dyDescent="0.2">
      <c r="A43" s="151">
        <v>19</v>
      </c>
      <c r="B43" s="152" t="s">
        <v>135</v>
      </c>
      <c r="C43" s="153" t="s">
        <v>136</v>
      </c>
      <c r="D43" s="154" t="s">
        <v>137</v>
      </c>
      <c r="E43" s="155">
        <v>5</v>
      </c>
      <c r="F43" s="155"/>
      <c r="G43" s="156">
        <f>E43*F43</f>
        <v>0</v>
      </c>
      <c r="O43" s="150">
        <v>2</v>
      </c>
      <c r="AA43" s="131">
        <v>3</v>
      </c>
      <c r="AB43" s="131">
        <v>0</v>
      </c>
      <c r="AC43" s="131" t="s">
        <v>135</v>
      </c>
      <c r="AZ43" s="131">
        <v>1</v>
      </c>
      <c r="BA43" s="131">
        <f>IF(AZ43=1,G43,0)</f>
        <v>0</v>
      </c>
      <c r="BB43" s="131">
        <f>IF(AZ43=2,G43,0)</f>
        <v>0</v>
      </c>
      <c r="BC43" s="131">
        <f>IF(AZ43=3,G43,0)</f>
        <v>0</v>
      </c>
      <c r="BD43" s="131">
        <f>IF(AZ43=4,G43,0)</f>
        <v>0</v>
      </c>
      <c r="BE43" s="131">
        <f>IF(AZ43=5,G43,0)</f>
        <v>0</v>
      </c>
      <c r="CA43" s="157">
        <v>3</v>
      </c>
      <c r="CB43" s="157">
        <v>0</v>
      </c>
      <c r="CZ43" s="131">
        <v>1E-3</v>
      </c>
    </row>
    <row r="44" spans="1:104" x14ac:dyDescent="0.2">
      <c r="A44" s="158"/>
      <c r="B44" s="160"/>
      <c r="C44" s="207" t="s">
        <v>138</v>
      </c>
      <c r="D44" s="208"/>
      <c r="E44" s="161">
        <v>5</v>
      </c>
      <c r="F44" s="162"/>
      <c r="G44" s="163"/>
      <c r="M44" s="159" t="s">
        <v>138</v>
      </c>
      <c r="O44" s="150"/>
    </row>
    <row r="45" spans="1:104" x14ac:dyDescent="0.2">
      <c r="A45" s="164"/>
      <c r="B45" s="165" t="s">
        <v>77</v>
      </c>
      <c r="C45" s="166" t="str">
        <f>CONCATENATE(B28," ",C28)</f>
        <v>18 Povrchové úpravy terénu</v>
      </c>
      <c r="D45" s="167"/>
      <c r="E45" s="168"/>
      <c r="F45" s="169"/>
      <c r="G45" s="170">
        <f>SUM(G28:G44)</f>
        <v>0</v>
      </c>
      <c r="O45" s="150">
        <v>4</v>
      </c>
      <c r="BA45" s="171">
        <f>SUM(BA28:BA44)</f>
        <v>0</v>
      </c>
      <c r="BB45" s="171">
        <f>SUM(BB28:BB44)</f>
        <v>0</v>
      </c>
      <c r="BC45" s="171">
        <f>SUM(BC28:BC44)</f>
        <v>0</v>
      </c>
      <c r="BD45" s="171">
        <f>SUM(BD28:BD44)</f>
        <v>0</v>
      </c>
      <c r="BE45" s="171">
        <f>SUM(BE28:BE44)</f>
        <v>0</v>
      </c>
    </row>
    <row r="46" spans="1:104" x14ac:dyDescent="0.2">
      <c r="A46" s="144" t="s">
        <v>74</v>
      </c>
      <c r="B46" s="145" t="s">
        <v>139</v>
      </c>
      <c r="C46" s="146" t="s">
        <v>140</v>
      </c>
      <c r="D46" s="147"/>
      <c r="E46" s="148"/>
      <c r="F46" s="148"/>
      <c r="G46" s="149"/>
      <c r="O46" s="150">
        <v>1</v>
      </c>
    </row>
    <row r="47" spans="1:104" x14ac:dyDescent="0.2">
      <c r="A47" s="151">
        <v>20</v>
      </c>
      <c r="B47" s="152" t="s">
        <v>141</v>
      </c>
      <c r="C47" s="153" t="s">
        <v>142</v>
      </c>
      <c r="D47" s="154" t="s">
        <v>143</v>
      </c>
      <c r="E47" s="155">
        <v>7</v>
      </c>
      <c r="F47" s="155"/>
      <c r="G47" s="156">
        <f>E47*F47</f>
        <v>0</v>
      </c>
      <c r="O47" s="150">
        <v>2</v>
      </c>
      <c r="AA47" s="131">
        <v>1</v>
      </c>
      <c r="AB47" s="131">
        <v>1</v>
      </c>
      <c r="AC47" s="131">
        <v>1</v>
      </c>
      <c r="AZ47" s="131">
        <v>1</v>
      </c>
      <c r="BA47" s="131">
        <f>IF(AZ47=1,G47,0)</f>
        <v>0</v>
      </c>
      <c r="BB47" s="131">
        <f>IF(AZ47=2,G47,0)</f>
        <v>0</v>
      </c>
      <c r="BC47" s="131">
        <f>IF(AZ47=3,G47,0)</f>
        <v>0</v>
      </c>
      <c r="BD47" s="131">
        <f>IF(AZ47=4,G47,0)</f>
        <v>0</v>
      </c>
      <c r="BE47" s="131">
        <f>IF(AZ47=5,G47,0)</f>
        <v>0</v>
      </c>
      <c r="CA47" s="157">
        <v>1</v>
      </c>
      <c r="CB47" s="157">
        <v>1</v>
      </c>
      <c r="CZ47" s="131">
        <v>2.7969999999999998E-2</v>
      </c>
    </row>
    <row r="48" spans="1:104" x14ac:dyDescent="0.2">
      <c r="A48" s="158"/>
      <c r="B48" s="160"/>
      <c r="C48" s="207" t="s">
        <v>144</v>
      </c>
      <c r="D48" s="208"/>
      <c r="E48" s="161">
        <v>0</v>
      </c>
      <c r="F48" s="162"/>
      <c r="G48" s="163"/>
      <c r="M48" s="159" t="s">
        <v>144</v>
      </c>
      <c r="O48" s="150"/>
    </row>
    <row r="49" spans="1:104" x14ac:dyDescent="0.2">
      <c r="A49" s="158"/>
      <c r="B49" s="160"/>
      <c r="C49" s="207" t="s">
        <v>145</v>
      </c>
      <c r="D49" s="208"/>
      <c r="E49" s="161">
        <v>7</v>
      </c>
      <c r="F49" s="162"/>
      <c r="G49" s="163"/>
      <c r="M49" s="159" t="s">
        <v>145</v>
      </c>
      <c r="O49" s="150"/>
    </row>
    <row r="50" spans="1:104" x14ac:dyDescent="0.2">
      <c r="A50" s="151">
        <v>21</v>
      </c>
      <c r="B50" s="152" t="s">
        <v>146</v>
      </c>
      <c r="C50" s="153" t="s">
        <v>147</v>
      </c>
      <c r="D50" s="154" t="s">
        <v>143</v>
      </c>
      <c r="E50" s="155">
        <v>7</v>
      </c>
      <c r="F50" s="155"/>
      <c r="G50" s="156">
        <f>E50*F50</f>
        <v>0</v>
      </c>
      <c r="O50" s="150">
        <v>2</v>
      </c>
      <c r="AA50" s="131">
        <v>3</v>
      </c>
      <c r="AB50" s="131">
        <v>1</v>
      </c>
      <c r="AC50" s="131" t="s">
        <v>146</v>
      </c>
      <c r="AZ50" s="131">
        <v>1</v>
      </c>
      <c r="BA50" s="131">
        <f>IF(AZ50=1,G50,0)</f>
        <v>0</v>
      </c>
      <c r="BB50" s="131">
        <f>IF(AZ50=2,G50,0)</f>
        <v>0</v>
      </c>
      <c r="BC50" s="131">
        <f>IF(AZ50=3,G50,0)</f>
        <v>0</v>
      </c>
      <c r="BD50" s="131">
        <f>IF(AZ50=4,G50,0)</f>
        <v>0</v>
      </c>
      <c r="BE50" s="131">
        <f>IF(AZ50=5,G50,0)</f>
        <v>0</v>
      </c>
      <c r="CA50" s="157">
        <v>3</v>
      </c>
      <c r="CB50" s="157">
        <v>1</v>
      </c>
      <c r="CZ50" s="131">
        <v>6.5000000000000002E-2</v>
      </c>
    </row>
    <row r="51" spans="1:104" x14ac:dyDescent="0.2">
      <c r="A51" s="164"/>
      <c r="B51" s="165" t="s">
        <v>77</v>
      </c>
      <c r="C51" s="166" t="str">
        <f>CONCATENATE(B46," ",C46)</f>
        <v>3 Svislé a kompletní konstrukce</v>
      </c>
      <c r="D51" s="167"/>
      <c r="E51" s="168"/>
      <c r="F51" s="169"/>
      <c r="G51" s="170">
        <f>SUM(G46:G50)</f>
        <v>0</v>
      </c>
      <c r="O51" s="150">
        <v>4</v>
      </c>
      <c r="BA51" s="171">
        <f>SUM(BA46:BA50)</f>
        <v>0</v>
      </c>
      <c r="BB51" s="171">
        <f>SUM(BB46:BB50)</f>
        <v>0</v>
      </c>
      <c r="BC51" s="171">
        <f>SUM(BC46:BC50)</f>
        <v>0</v>
      </c>
      <c r="BD51" s="171">
        <f>SUM(BD46:BD50)</f>
        <v>0</v>
      </c>
      <c r="BE51" s="171">
        <f>SUM(BE46:BE50)</f>
        <v>0</v>
      </c>
    </row>
    <row r="52" spans="1:104" x14ac:dyDescent="0.2">
      <c r="A52" s="144" t="s">
        <v>74</v>
      </c>
      <c r="B52" s="145" t="s">
        <v>148</v>
      </c>
      <c r="C52" s="146" t="s">
        <v>149</v>
      </c>
      <c r="D52" s="147"/>
      <c r="E52" s="148"/>
      <c r="F52" s="148"/>
      <c r="G52" s="149"/>
      <c r="O52" s="150">
        <v>1</v>
      </c>
    </row>
    <row r="53" spans="1:104" ht="22.5" x14ac:dyDescent="0.2">
      <c r="A53" s="151">
        <v>22</v>
      </c>
      <c r="B53" s="152" t="s">
        <v>150</v>
      </c>
      <c r="C53" s="153" t="s">
        <v>151</v>
      </c>
      <c r="D53" s="154" t="s">
        <v>86</v>
      </c>
      <c r="E53" s="155">
        <v>6.4988000000000001</v>
      </c>
      <c r="F53" s="155"/>
      <c r="G53" s="156">
        <f>E53*F53</f>
        <v>0</v>
      </c>
      <c r="O53" s="150">
        <v>2</v>
      </c>
      <c r="AA53" s="131">
        <v>1</v>
      </c>
      <c r="AB53" s="131">
        <v>1</v>
      </c>
      <c r="AC53" s="131">
        <v>1</v>
      </c>
      <c r="AZ53" s="131">
        <v>1</v>
      </c>
      <c r="BA53" s="131">
        <f>IF(AZ53=1,G53,0)</f>
        <v>0</v>
      </c>
      <c r="BB53" s="131">
        <f>IF(AZ53=2,G53,0)</f>
        <v>0</v>
      </c>
      <c r="BC53" s="131">
        <f>IF(AZ53=3,G53,0)</f>
        <v>0</v>
      </c>
      <c r="BD53" s="131">
        <f>IF(AZ53=4,G53,0)</f>
        <v>0</v>
      </c>
      <c r="BE53" s="131">
        <f>IF(AZ53=5,G53,0)</f>
        <v>0</v>
      </c>
      <c r="CA53" s="157">
        <v>1</v>
      </c>
      <c r="CB53" s="157">
        <v>1</v>
      </c>
      <c r="CZ53" s="131">
        <v>2.5420000000000002E-2</v>
      </c>
    </row>
    <row r="54" spans="1:104" x14ac:dyDescent="0.2">
      <c r="A54" s="158"/>
      <c r="B54" s="160"/>
      <c r="C54" s="207" t="s">
        <v>152</v>
      </c>
      <c r="D54" s="208"/>
      <c r="E54" s="161">
        <v>8.3168000000000006</v>
      </c>
      <c r="F54" s="162"/>
      <c r="G54" s="163"/>
      <c r="M54" s="159" t="s">
        <v>152</v>
      </c>
      <c r="O54" s="150"/>
    </row>
    <row r="55" spans="1:104" x14ac:dyDescent="0.2">
      <c r="A55" s="158"/>
      <c r="B55" s="160"/>
      <c r="C55" s="207" t="s">
        <v>153</v>
      </c>
      <c r="D55" s="208"/>
      <c r="E55" s="161">
        <v>-1.8180000000000001</v>
      </c>
      <c r="F55" s="162"/>
      <c r="G55" s="163"/>
      <c r="M55" s="159" t="s">
        <v>153</v>
      </c>
      <c r="O55" s="150"/>
    </row>
    <row r="56" spans="1:104" ht="22.5" x14ac:dyDescent="0.2">
      <c r="A56" s="151">
        <v>23</v>
      </c>
      <c r="B56" s="152" t="s">
        <v>154</v>
      </c>
      <c r="C56" s="153" t="s">
        <v>155</v>
      </c>
      <c r="D56" s="154" t="s">
        <v>86</v>
      </c>
      <c r="E56" s="155">
        <v>6.4988000000000001</v>
      </c>
      <c r="F56" s="155"/>
      <c r="G56" s="156">
        <f>E56*F56</f>
        <v>0</v>
      </c>
      <c r="O56" s="150">
        <v>2</v>
      </c>
      <c r="AA56" s="131">
        <v>1</v>
      </c>
      <c r="AB56" s="131">
        <v>1</v>
      </c>
      <c r="AC56" s="131">
        <v>1</v>
      </c>
      <c r="AZ56" s="131">
        <v>1</v>
      </c>
      <c r="BA56" s="131">
        <f>IF(AZ56=1,G56,0)</f>
        <v>0</v>
      </c>
      <c r="BB56" s="131">
        <f>IF(AZ56=2,G56,0)</f>
        <v>0</v>
      </c>
      <c r="BC56" s="131">
        <f>IF(AZ56=3,G56,0)</f>
        <v>0</v>
      </c>
      <c r="BD56" s="131">
        <f>IF(AZ56=4,G56,0)</f>
        <v>0</v>
      </c>
      <c r="BE56" s="131">
        <f>IF(AZ56=5,G56,0)</f>
        <v>0</v>
      </c>
      <c r="CA56" s="157">
        <v>1</v>
      </c>
      <c r="CB56" s="157">
        <v>1</v>
      </c>
      <c r="CZ56" s="131">
        <v>0</v>
      </c>
    </row>
    <row r="57" spans="1:104" x14ac:dyDescent="0.2">
      <c r="A57" s="164"/>
      <c r="B57" s="165" t="s">
        <v>77</v>
      </c>
      <c r="C57" s="166" t="str">
        <f>CONCATENATE(B52," ",C52)</f>
        <v>34 Stěny a příčky</v>
      </c>
      <c r="D57" s="167"/>
      <c r="E57" s="168"/>
      <c r="F57" s="169"/>
      <c r="G57" s="170">
        <f>SUM(G52:G56)</f>
        <v>0</v>
      </c>
      <c r="O57" s="150">
        <v>4</v>
      </c>
      <c r="BA57" s="171">
        <f>SUM(BA52:BA56)</f>
        <v>0</v>
      </c>
      <c r="BB57" s="171">
        <f>SUM(BB52:BB56)</f>
        <v>0</v>
      </c>
      <c r="BC57" s="171">
        <f>SUM(BC52:BC56)</f>
        <v>0</v>
      </c>
      <c r="BD57" s="171">
        <f>SUM(BD52:BD56)</f>
        <v>0</v>
      </c>
      <c r="BE57" s="171">
        <f>SUM(BE52:BE56)</f>
        <v>0</v>
      </c>
    </row>
    <row r="58" spans="1:104" x14ac:dyDescent="0.2">
      <c r="A58" s="144" t="s">
        <v>74</v>
      </c>
      <c r="B58" s="145" t="s">
        <v>156</v>
      </c>
      <c r="C58" s="146" t="s">
        <v>157</v>
      </c>
      <c r="D58" s="147"/>
      <c r="E58" s="148"/>
      <c r="F58" s="148"/>
      <c r="G58" s="149"/>
      <c r="O58" s="150">
        <v>1</v>
      </c>
    </row>
    <row r="59" spans="1:104" x14ac:dyDescent="0.2">
      <c r="A59" s="151">
        <v>24</v>
      </c>
      <c r="B59" s="152" t="s">
        <v>158</v>
      </c>
      <c r="C59" s="153" t="s">
        <v>159</v>
      </c>
      <c r="D59" s="154" t="s">
        <v>160</v>
      </c>
      <c r="E59" s="155">
        <v>1</v>
      </c>
      <c r="F59" s="155"/>
      <c r="G59" s="156">
        <f>E59*F59</f>
        <v>0</v>
      </c>
      <c r="O59" s="150">
        <v>2</v>
      </c>
      <c r="AA59" s="131">
        <v>12</v>
      </c>
      <c r="AB59" s="131">
        <v>0</v>
      </c>
      <c r="AC59" s="131">
        <v>55</v>
      </c>
      <c r="AZ59" s="131">
        <v>1</v>
      </c>
      <c r="BA59" s="131">
        <f>IF(AZ59=1,G59,0)</f>
        <v>0</v>
      </c>
      <c r="BB59" s="131">
        <f>IF(AZ59=2,G59,0)</f>
        <v>0</v>
      </c>
      <c r="BC59" s="131">
        <f>IF(AZ59=3,G59,0)</f>
        <v>0</v>
      </c>
      <c r="BD59" s="131">
        <f>IF(AZ59=4,G59,0)</f>
        <v>0</v>
      </c>
      <c r="BE59" s="131">
        <f>IF(AZ59=5,G59,0)</f>
        <v>0</v>
      </c>
      <c r="CA59" s="157">
        <v>12</v>
      </c>
      <c r="CB59" s="157">
        <v>0</v>
      </c>
      <c r="CZ59" s="131">
        <v>0</v>
      </c>
    </row>
    <row r="60" spans="1:104" ht="22.5" x14ac:dyDescent="0.2">
      <c r="A60" s="151">
        <v>25</v>
      </c>
      <c r="B60" s="152" t="s">
        <v>161</v>
      </c>
      <c r="C60" s="153" t="s">
        <v>162</v>
      </c>
      <c r="D60" s="154" t="s">
        <v>160</v>
      </c>
      <c r="E60" s="155">
        <v>1</v>
      </c>
      <c r="F60" s="155"/>
      <c r="G60" s="156">
        <f>E60*F60</f>
        <v>0</v>
      </c>
      <c r="O60" s="150">
        <v>2</v>
      </c>
      <c r="AA60" s="131">
        <v>12</v>
      </c>
      <c r="AB60" s="131">
        <v>0</v>
      </c>
      <c r="AC60" s="131">
        <v>56</v>
      </c>
      <c r="AZ60" s="131">
        <v>1</v>
      </c>
      <c r="BA60" s="131">
        <f>IF(AZ60=1,G60,0)</f>
        <v>0</v>
      </c>
      <c r="BB60" s="131">
        <f>IF(AZ60=2,G60,0)</f>
        <v>0</v>
      </c>
      <c r="BC60" s="131">
        <f>IF(AZ60=3,G60,0)</f>
        <v>0</v>
      </c>
      <c r="BD60" s="131">
        <f>IF(AZ60=4,G60,0)</f>
        <v>0</v>
      </c>
      <c r="BE60" s="131">
        <f>IF(AZ60=5,G60,0)</f>
        <v>0</v>
      </c>
      <c r="CA60" s="157">
        <v>12</v>
      </c>
      <c r="CB60" s="157">
        <v>0</v>
      </c>
      <c r="CZ60" s="131">
        <v>0</v>
      </c>
    </row>
    <row r="61" spans="1:104" x14ac:dyDescent="0.2">
      <c r="A61" s="164"/>
      <c r="B61" s="165" t="s">
        <v>77</v>
      </c>
      <c r="C61" s="166" t="str">
        <f>CONCATENATE(B58," ",C58)</f>
        <v>38 Kompletní konstrukce</v>
      </c>
      <c r="D61" s="167"/>
      <c r="E61" s="168"/>
      <c r="F61" s="169"/>
      <c r="G61" s="170">
        <f>SUM(G58:G60)</f>
        <v>0</v>
      </c>
      <c r="O61" s="150">
        <v>4</v>
      </c>
      <c r="BA61" s="171">
        <f>SUM(BA58:BA60)</f>
        <v>0</v>
      </c>
      <c r="BB61" s="171">
        <f>SUM(BB58:BB60)</f>
        <v>0</v>
      </c>
      <c r="BC61" s="171">
        <f>SUM(BC58:BC60)</f>
        <v>0</v>
      </c>
      <c r="BD61" s="171">
        <f>SUM(BD58:BD60)</f>
        <v>0</v>
      </c>
      <c r="BE61" s="171">
        <f>SUM(BE58:BE60)</f>
        <v>0</v>
      </c>
    </row>
    <row r="62" spans="1:104" x14ac:dyDescent="0.2">
      <c r="A62" s="144" t="s">
        <v>74</v>
      </c>
      <c r="B62" s="145" t="s">
        <v>163</v>
      </c>
      <c r="C62" s="146" t="s">
        <v>164</v>
      </c>
      <c r="D62" s="147"/>
      <c r="E62" s="148"/>
      <c r="F62" s="148"/>
      <c r="G62" s="149"/>
      <c r="O62" s="150">
        <v>1</v>
      </c>
    </row>
    <row r="63" spans="1:104" x14ac:dyDescent="0.2">
      <c r="A63" s="151">
        <v>26</v>
      </c>
      <c r="B63" s="152" t="s">
        <v>165</v>
      </c>
      <c r="C63" s="153" t="s">
        <v>166</v>
      </c>
      <c r="D63" s="154" t="s">
        <v>86</v>
      </c>
      <c r="E63" s="155">
        <v>4.5</v>
      </c>
      <c r="F63" s="155"/>
      <c r="G63" s="156">
        <f>E63*F63</f>
        <v>0</v>
      </c>
      <c r="O63" s="150">
        <v>2</v>
      </c>
      <c r="AA63" s="131">
        <v>1</v>
      </c>
      <c r="AB63" s="131">
        <v>1</v>
      </c>
      <c r="AC63" s="131">
        <v>1</v>
      </c>
      <c r="AZ63" s="131">
        <v>1</v>
      </c>
      <c r="BA63" s="131">
        <f>IF(AZ63=1,G63,0)</f>
        <v>0</v>
      </c>
      <c r="BB63" s="131">
        <f>IF(AZ63=2,G63,0)</f>
        <v>0</v>
      </c>
      <c r="BC63" s="131">
        <f>IF(AZ63=3,G63,0)</f>
        <v>0</v>
      </c>
      <c r="BD63" s="131">
        <f>IF(AZ63=4,G63,0)</f>
        <v>0</v>
      </c>
      <c r="BE63" s="131">
        <f>IF(AZ63=5,G63,0)</f>
        <v>0</v>
      </c>
      <c r="CA63" s="157">
        <v>1</v>
      </c>
      <c r="CB63" s="157">
        <v>1</v>
      </c>
      <c r="CZ63" s="131">
        <v>0</v>
      </c>
    </row>
    <row r="64" spans="1:104" x14ac:dyDescent="0.2">
      <c r="A64" s="151">
        <v>27</v>
      </c>
      <c r="B64" s="152" t="s">
        <v>167</v>
      </c>
      <c r="C64" s="153" t="s">
        <v>168</v>
      </c>
      <c r="D64" s="154" t="s">
        <v>86</v>
      </c>
      <c r="E64" s="155">
        <v>4.5</v>
      </c>
      <c r="F64" s="155"/>
      <c r="G64" s="156">
        <f>E64*F64</f>
        <v>0</v>
      </c>
      <c r="O64" s="150">
        <v>2</v>
      </c>
      <c r="AA64" s="131">
        <v>1</v>
      </c>
      <c r="AB64" s="131">
        <v>1</v>
      </c>
      <c r="AC64" s="131">
        <v>1</v>
      </c>
      <c r="AZ64" s="131">
        <v>1</v>
      </c>
      <c r="BA64" s="131">
        <f>IF(AZ64=1,G64,0)</f>
        <v>0</v>
      </c>
      <c r="BB64" s="131">
        <f>IF(AZ64=2,G64,0)</f>
        <v>0</v>
      </c>
      <c r="BC64" s="131">
        <f>IF(AZ64=3,G64,0)</f>
        <v>0</v>
      </c>
      <c r="BD64" s="131">
        <f>IF(AZ64=4,G64,0)</f>
        <v>0</v>
      </c>
      <c r="BE64" s="131">
        <f>IF(AZ64=5,G64,0)</f>
        <v>0</v>
      </c>
      <c r="CA64" s="157">
        <v>1</v>
      </c>
      <c r="CB64" s="157">
        <v>1</v>
      </c>
      <c r="CZ64" s="131">
        <v>0.1008</v>
      </c>
    </row>
    <row r="65" spans="1:104" x14ac:dyDescent="0.2">
      <c r="A65" s="158"/>
      <c r="B65" s="160"/>
      <c r="C65" s="207" t="s">
        <v>87</v>
      </c>
      <c r="D65" s="208"/>
      <c r="E65" s="161">
        <v>4.5</v>
      </c>
      <c r="F65" s="162"/>
      <c r="G65" s="163"/>
      <c r="M65" s="159" t="s">
        <v>87</v>
      </c>
      <c r="O65" s="150"/>
    </row>
    <row r="66" spans="1:104" x14ac:dyDescent="0.2">
      <c r="A66" s="151">
        <v>28</v>
      </c>
      <c r="B66" s="152" t="s">
        <v>169</v>
      </c>
      <c r="C66" s="153" t="s">
        <v>170</v>
      </c>
      <c r="D66" s="154" t="s">
        <v>86</v>
      </c>
      <c r="E66" s="155">
        <v>4.5</v>
      </c>
      <c r="F66" s="155"/>
      <c r="G66" s="156">
        <f>E66*F66</f>
        <v>0</v>
      </c>
      <c r="O66" s="150">
        <v>2</v>
      </c>
      <c r="AA66" s="131">
        <v>1</v>
      </c>
      <c r="AB66" s="131">
        <v>1</v>
      </c>
      <c r="AC66" s="131">
        <v>1</v>
      </c>
      <c r="AZ66" s="131">
        <v>1</v>
      </c>
      <c r="BA66" s="131">
        <f>IF(AZ66=1,G66,0)</f>
        <v>0</v>
      </c>
      <c r="BB66" s="131">
        <f>IF(AZ66=2,G66,0)</f>
        <v>0</v>
      </c>
      <c r="BC66" s="131">
        <f>IF(AZ66=3,G66,0)</f>
        <v>0</v>
      </c>
      <c r="BD66" s="131">
        <f>IF(AZ66=4,G66,0)</f>
        <v>0</v>
      </c>
      <c r="BE66" s="131">
        <f>IF(AZ66=5,G66,0)</f>
        <v>0</v>
      </c>
      <c r="CA66" s="157">
        <v>1</v>
      </c>
      <c r="CB66" s="157">
        <v>1</v>
      </c>
      <c r="CZ66" s="131">
        <v>0.378</v>
      </c>
    </row>
    <row r="67" spans="1:104" x14ac:dyDescent="0.2">
      <c r="A67" s="151">
        <v>29</v>
      </c>
      <c r="B67" s="152" t="s">
        <v>171</v>
      </c>
      <c r="C67" s="153" t="s">
        <v>172</v>
      </c>
      <c r="D67" s="154" t="s">
        <v>86</v>
      </c>
      <c r="E67" s="155">
        <v>3.75</v>
      </c>
      <c r="F67" s="155"/>
      <c r="G67" s="156">
        <f>E67*F67</f>
        <v>0</v>
      </c>
      <c r="O67" s="150">
        <v>2</v>
      </c>
      <c r="AA67" s="131">
        <v>1</v>
      </c>
      <c r="AB67" s="131">
        <v>1</v>
      </c>
      <c r="AC67" s="131">
        <v>1</v>
      </c>
      <c r="AZ67" s="131">
        <v>1</v>
      </c>
      <c r="BA67" s="131">
        <f>IF(AZ67=1,G67,0)</f>
        <v>0</v>
      </c>
      <c r="BB67" s="131">
        <f>IF(AZ67=2,G67,0)</f>
        <v>0</v>
      </c>
      <c r="BC67" s="131">
        <f>IF(AZ67=3,G67,0)</f>
        <v>0</v>
      </c>
      <c r="BD67" s="131">
        <f>IF(AZ67=4,G67,0)</f>
        <v>0</v>
      </c>
      <c r="BE67" s="131">
        <f>IF(AZ67=5,G67,0)</f>
        <v>0</v>
      </c>
      <c r="CA67" s="157">
        <v>1</v>
      </c>
      <c r="CB67" s="157">
        <v>1</v>
      </c>
      <c r="CZ67" s="131">
        <v>7.1999999999999995E-2</v>
      </c>
    </row>
    <row r="68" spans="1:104" x14ac:dyDescent="0.2">
      <c r="A68" s="158"/>
      <c r="B68" s="160"/>
      <c r="C68" s="207" t="s">
        <v>173</v>
      </c>
      <c r="D68" s="208"/>
      <c r="E68" s="161">
        <v>0</v>
      </c>
      <c r="F68" s="162"/>
      <c r="G68" s="163"/>
      <c r="M68" s="159" t="s">
        <v>173</v>
      </c>
      <c r="O68" s="150"/>
    </row>
    <row r="69" spans="1:104" x14ac:dyDescent="0.2">
      <c r="A69" s="158"/>
      <c r="B69" s="160"/>
      <c r="C69" s="207" t="s">
        <v>174</v>
      </c>
      <c r="D69" s="208"/>
      <c r="E69" s="161">
        <v>3.75</v>
      </c>
      <c r="F69" s="162"/>
      <c r="G69" s="163"/>
      <c r="M69" s="159" t="s">
        <v>174</v>
      </c>
      <c r="O69" s="150"/>
    </row>
    <row r="70" spans="1:104" x14ac:dyDescent="0.2">
      <c r="A70" s="151">
        <v>30</v>
      </c>
      <c r="B70" s="152" t="s">
        <v>175</v>
      </c>
      <c r="C70" s="153" t="s">
        <v>176</v>
      </c>
      <c r="D70" s="154" t="s">
        <v>86</v>
      </c>
      <c r="E70" s="155">
        <v>4.125</v>
      </c>
      <c r="F70" s="155"/>
      <c r="G70" s="156">
        <f>E70*F70</f>
        <v>0</v>
      </c>
      <c r="O70" s="150">
        <v>2</v>
      </c>
      <c r="AA70" s="131">
        <v>3</v>
      </c>
      <c r="AB70" s="131">
        <v>1</v>
      </c>
      <c r="AC70" s="131" t="s">
        <v>175</v>
      </c>
      <c r="AZ70" s="131">
        <v>1</v>
      </c>
      <c r="BA70" s="131">
        <f>IF(AZ70=1,G70,0)</f>
        <v>0</v>
      </c>
      <c r="BB70" s="131">
        <f>IF(AZ70=2,G70,0)</f>
        <v>0</v>
      </c>
      <c r="BC70" s="131">
        <f>IF(AZ70=3,G70,0)</f>
        <v>0</v>
      </c>
      <c r="BD70" s="131">
        <f>IF(AZ70=4,G70,0)</f>
        <v>0</v>
      </c>
      <c r="BE70" s="131">
        <f>IF(AZ70=5,G70,0)</f>
        <v>0</v>
      </c>
      <c r="CA70" s="157">
        <v>3</v>
      </c>
      <c r="CB70" s="157">
        <v>1</v>
      </c>
      <c r="CZ70" s="131">
        <v>0.11</v>
      </c>
    </row>
    <row r="71" spans="1:104" x14ac:dyDescent="0.2">
      <c r="A71" s="158"/>
      <c r="B71" s="160"/>
      <c r="C71" s="207" t="s">
        <v>177</v>
      </c>
      <c r="D71" s="208"/>
      <c r="E71" s="161">
        <v>3.75</v>
      </c>
      <c r="F71" s="162"/>
      <c r="G71" s="163"/>
      <c r="M71" s="159" t="s">
        <v>177</v>
      </c>
      <c r="O71" s="150"/>
    </row>
    <row r="72" spans="1:104" x14ac:dyDescent="0.2">
      <c r="A72" s="158"/>
      <c r="B72" s="160"/>
      <c r="C72" s="207" t="s">
        <v>178</v>
      </c>
      <c r="D72" s="208"/>
      <c r="E72" s="161">
        <v>0.375</v>
      </c>
      <c r="F72" s="162"/>
      <c r="G72" s="163"/>
      <c r="M72" s="159" t="s">
        <v>178</v>
      </c>
      <c r="O72" s="150"/>
    </row>
    <row r="73" spans="1:104" x14ac:dyDescent="0.2">
      <c r="A73" s="164"/>
      <c r="B73" s="165" t="s">
        <v>77</v>
      </c>
      <c r="C73" s="166" t="str">
        <f>CONCATENATE(B62," ",C62)</f>
        <v>5 Komunikace</v>
      </c>
      <c r="D73" s="167"/>
      <c r="E73" s="168"/>
      <c r="F73" s="169"/>
      <c r="G73" s="170">
        <f>SUM(G62:G72)</f>
        <v>0</v>
      </c>
      <c r="O73" s="150">
        <v>4</v>
      </c>
      <c r="BA73" s="171">
        <f>SUM(BA62:BA72)</f>
        <v>0</v>
      </c>
      <c r="BB73" s="171">
        <f>SUM(BB62:BB72)</f>
        <v>0</v>
      </c>
      <c r="BC73" s="171">
        <f>SUM(BC62:BC72)</f>
        <v>0</v>
      </c>
      <c r="BD73" s="171">
        <f>SUM(BD62:BD72)</f>
        <v>0</v>
      </c>
      <c r="BE73" s="171">
        <f>SUM(BE62:BE72)</f>
        <v>0</v>
      </c>
    </row>
    <row r="74" spans="1:104" x14ac:dyDescent="0.2">
      <c r="A74" s="144" t="s">
        <v>74</v>
      </c>
      <c r="B74" s="145" t="s">
        <v>179</v>
      </c>
      <c r="C74" s="146" t="s">
        <v>180</v>
      </c>
      <c r="D74" s="147"/>
      <c r="E74" s="148"/>
      <c r="F74" s="148"/>
      <c r="G74" s="149"/>
      <c r="O74" s="150">
        <v>1</v>
      </c>
    </row>
    <row r="75" spans="1:104" x14ac:dyDescent="0.2">
      <c r="A75" s="151">
        <v>31</v>
      </c>
      <c r="B75" s="152" t="s">
        <v>181</v>
      </c>
      <c r="C75" s="153" t="s">
        <v>182</v>
      </c>
      <c r="D75" s="154" t="s">
        <v>183</v>
      </c>
      <c r="E75" s="155">
        <v>12</v>
      </c>
      <c r="F75" s="155"/>
      <c r="G75" s="156">
        <f>E75*F75</f>
        <v>0</v>
      </c>
      <c r="O75" s="150">
        <v>2</v>
      </c>
      <c r="AA75" s="131">
        <v>1</v>
      </c>
      <c r="AB75" s="131">
        <v>1</v>
      </c>
      <c r="AC75" s="131">
        <v>1</v>
      </c>
      <c r="AZ75" s="131">
        <v>1</v>
      </c>
      <c r="BA75" s="131">
        <f>IF(AZ75=1,G75,0)</f>
        <v>0</v>
      </c>
      <c r="BB75" s="131">
        <f>IF(AZ75=2,G75,0)</f>
        <v>0</v>
      </c>
      <c r="BC75" s="131">
        <f>IF(AZ75=3,G75,0)</f>
        <v>0</v>
      </c>
      <c r="BD75" s="131">
        <f>IF(AZ75=4,G75,0)</f>
        <v>0</v>
      </c>
      <c r="BE75" s="131">
        <f>IF(AZ75=5,G75,0)</f>
        <v>0</v>
      </c>
      <c r="CA75" s="157">
        <v>1</v>
      </c>
      <c r="CB75" s="157">
        <v>1</v>
      </c>
      <c r="CZ75" s="131">
        <v>1.4999999999999999E-4</v>
      </c>
    </row>
    <row r="76" spans="1:104" x14ac:dyDescent="0.2">
      <c r="A76" s="158"/>
      <c r="B76" s="160"/>
      <c r="C76" s="207" t="s">
        <v>184</v>
      </c>
      <c r="D76" s="208"/>
      <c r="E76" s="161">
        <v>12</v>
      </c>
      <c r="F76" s="162"/>
      <c r="G76" s="163"/>
      <c r="M76" s="159" t="s">
        <v>184</v>
      </c>
      <c r="O76" s="150"/>
    </row>
    <row r="77" spans="1:104" x14ac:dyDescent="0.2">
      <c r="A77" s="151">
        <v>32</v>
      </c>
      <c r="B77" s="152" t="s">
        <v>185</v>
      </c>
      <c r="C77" s="153" t="s">
        <v>186</v>
      </c>
      <c r="D77" s="154" t="s">
        <v>86</v>
      </c>
      <c r="E77" s="155">
        <v>4.5</v>
      </c>
      <c r="F77" s="155"/>
      <c r="G77" s="156">
        <f>E77*F77</f>
        <v>0</v>
      </c>
      <c r="O77" s="150">
        <v>2</v>
      </c>
      <c r="AA77" s="131">
        <v>1</v>
      </c>
      <c r="AB77" s="131">
        <v>1</v>
      </c>
      <c r="AC77" s="131">
        <v>1</v>
      </c>
      <c r="AZ77" s="131">
        <v>1</v>
      </c>
      <c r="BA77" s="131">
        <f>IF(AZ77=1,G77,0)</f>
        <v>0</v>
      </c>
      <c r="BB77" s="131">
        <f>IF(AZ77=2,G77,0)</f>
        <v>0</v>
      </c>
      <c r="BC77" s="131">
        <f>IF(AZ77=3,G77,0)</f>
        <v>0</v>
      </c>
      <c r="BD77" s="131">
        <f>IF(AZ77=4,G77,0)</f>
        <v>0</v>
      </c>
      <c r="BE77" s="131">
        <f>IF(AZ77=5,G77,0)</f>
        <v>0</v>
      </c>
      <c r="CA77" s="157">
        <v>1</v>
      </c>
      <c r="CB77" s="157">
        <v>1</v>
      </c>
      <c r="CZ77" s="131">
        <v>4.0000000000000003E-5</v>
      </c>
    </row>
    <row r="78" spans="1:104" x14ac:dyDescent="0.2">
      <c r="A78" s="158"/>
      <c r="B78" s="160"/>
      <c r="C78" s="207" t="s">
        <v>187</v>
      </c>
      <c r="D78" s="208"/>
      <c r="E78" s="161">
        <v>4.5</v>
      </c>
      <c r="F78" s="162"/>
      <c r="G78" s="163"/>
      <c r="M78" s="159" t="s">
        <v>187</v>
      </c>
      <c r="O78" s="150"/>
    </row>
    <row r="79" spans="1:104" x14ac:dyDescent="0.2">
      <c r="A79" s="151">
        <v>33</v>
      </c>
      <c r="B79" s="152" t="s">
        <v>188</v>
      </c>
      <c r="C79" s="153" t="s">
        <v>189</v>
      </c>
      <c r="D79" s="154" t="s">
        <v>86</v>
      </c>
      <c r="E79" s="155">
        <v>9.077</v>
      </c>
      <c r="F79" s="155"/>
      <c r="G79" s="156">
        <f>E79*F79</f>
        <v>0</v>
      </c>
      <c r="O79" s="150">
        <v>2</v>
      </c>
      <c r="AA79" s="131">
        <v>1</v>
      </c>
      <c r="AB79" s="131">
        <v>1</v>
      </c>
      <c r="AC79" s="131">
        <v>1</v>
      </c>
      <c r="AZ79" s="131">
        <v>1</v>
      </c>
      <c r="BA79" s="131">
        <f>IF(AZ79=1,G79,0)</f>
        <v>0</v>
      </c>
      <c r="BB79" s="131">
        <f>IF(AZ79=2,G79,0)</f>
        <v>0</v>
      </c>
      <c r="BC79" s="131">
        <f>IF(AZ79=3,G79,0)</f>
        <v>0</v>
      </c>
      <c r="BD79" s="131">
        <f>IF(AZ79=4,G79,0)</f>
        <v>0</v>
      </c>
      <c r="BE79" s="131">
        <f>IF(AZ79=5,G79,0)</f>
        <v>0</v>
      </c>
      <c r="CA79" s="157">
        <v>1</v>
      </c>
      <c r="CB79" s="157">
        <v>1</v>
      </c>
      <c r="CZ79" s="131">
        <v>1.5879999999999998E-2</v>
      </c>
    </row>
    <row r="80" spans="1:104" x14ac:dyDescent="0.2">
      <c r="A80" s="158"/>
      <c r="B80" s="160"/>
      <c r="C80" s="207" t="s">
        <v>190</v>
      </c>
      <c r="D80" s="208"/>
      <c r="E80" s="161">
        <v>3.9550000000000001</v>
      </c>
      <c r="F80" s="162"/>
      <c r="G80" s="163"/>
      <c r="M80" s="159" t="s">
        <v>190</v>
      </c>
      <c r="O80" s="150"/>
    </row>
    <row r="81" spans="1:104" x14ac:dyDescent="0.2">
      <c r="A81" s="158"/>
      <c r="B81" s="160"/>
      <c r="C81" s="207" t="s">
        <v>191</v>
      </c>
      <c r="D81" s="208"/>
      <c r="E81" s="161">
        <v>5.1219999999999999</v>
      </c>
      <c r="F81" s="162"/>
      <c r="G81" s="163"/>
      <c r="M81" s="159" t="s">
        <v>191</v>
      </c>
      <c r="O81" s="150"/>
    </row>
    <row r="82" spans="1:104" x14ac:dyDescent="0.2">
      <c r="A82" s="151">
        <v>34</v>
      </c>
      <c r="B82" s="152" t="s">
        <v>192</v>
      </c>
      <c r="C82" s="153" t="s">
        <v>193</v>
      </c>
      <c r="D82" s="154" t="s">
        <v>86</v>
      </c>
      <c r="E82" s="155">
        <v>9.077</v>
      </c>
      <c r="F82" s="155"/>
      <c r="G82" s="156">
        <f>E82*F82</f>
        <v>0</v>
      </c>
      <c r="O82" s="150">
        <v>2</v>
      </c>
      <c r="AA82" s="131">
        <v>1</v>
      </c>
      <c r="AB82" s="131">
        <v>1</v>
      </c>
      <c r="AC82" s="131">
        <v>1</v>
      </c>
      <c r="AZ82" s="131">
        <v>1</v>
      </c>
      <c r="BA82" s="131">
        <f>IF(AZ82=1,G82,0)</f>
        <v>0</v>
      </c>
      <c r="BB82" s="131">
        <f>IF(AZ82=2,G82,0)</f>
        <v>0</v>
      </c>
      <c r="BC82" s="131">
        <f>IF(AZ82=3,G82,0)</f>
        <v>0</v>
      </c>
      <c r="BD82" s="131">
        <f>IF(AZ82=4,G82,0)</f>
        <v>0</v>
      </c>
      <c r="BE82" s="131">
        <f>IF(AZ82=5,G82,0)</f>
        <v>0</v>
      </c>
      <c r="CA82" s="157">
        <v>1</v>
      </c>
      <c r="CB82" s="157">
        <v>1</v>
      </c>
      <c r="CZ82" s="131">
        <v>7.6800000000000002E-3</v>
      </c>
    </row>
    <row r="83" spans="1:104" x14ac:dyDescent="0.2">
      <c r="A83" s="151">
        <v>35</v>
      </c>
      <c r="B83" s="152" t="s">
        <v>194</v>
      </c>
      <c r="C83" s="153" t="s">
        <v>195</v>
      </c>
      <c r="D83" s="154" t="s">
        <v>183</v>
      </c>
      <c r="E83" s="155">
        <v>15</v>
      </c>
      <c r="F83" s="155"/>
      <c r="G83" s="156">
        <f>E83*F83</f>
        <v>0</v>
      </c>
      <c r="O83" s="150">
        <v>2</v>
      </c>
      <c r="AA83" s="131">
        <v>1</v>
      </c>
      <c r="AB83" s="131">
        <v>1</v>
      </c>
      <c r="AC83" s="131">
        <v>1</v>
      </c>
      <c r="AZ83" s="131">
        <v>1</v>
      </c>
      <c r="BA83" s="131">
        <f>IF(AZ83=1,G83,0)</f>
        <v>0</v>
      </c>
      <c r="BB83" s="131">
        <f>IF(AZ83=2,G83,0)</f>
        <v>0</v>
      </c>
      <c r="BC83" s="131">
        <f>IF(AZ83=3,G83,0)</f>
        <v>0</v>
      </c>
      <c r="BD83" s="131">
        <f>IF(AZ83=4,G83,0)</f>
        <v>0</v>
      </c>
      <c r="BE83" s="131">
        <f>IF(AZ83=5,G83,0)</f>
        <v>0</v>
      </c>
      <c r="CA83" s="157">
        <v>1</v>
      </c>
      <c r="CB83" s="157">
        <v>1</v>
      </c>
      <c r="CZ83" s="131">
        <v>3.7100000000000002E-3</v>
      </c>
    </row>
    <row r="84" spans="1:104" x14ac:dyDescent="0.2">
      <c r="A84" s="158"/>
      <c r="B84" s="160"/>
      <c r="C84" s="207" t="s">
        <v>196</v>
      </c>
      <c r="D84" s="208"/>
      <c r="E84" s="161">
        <v>15</v>
      </c>
      <c r="F84" s="162"/>
      <c r="G84" s="163"/>
      <c r="M84" s="159" t="s">
        <v>196</v>
      </c>
      <c r="O84" s="150"/>
    </row>
    <row r="85" spans="1:104" x14ac:dyDescent="0.2">
      <c r="A85" s="151">
        <v>36</v>
      </c>
      <c r="B85" s="152" t="s">
        <v>197</v>
      </c>
      <c r="C85" s="153" t="s">
        <v>198</v>
      </c>
      <c r="D85" s="154" t="s">
        <v>86</v>
      </c>
      <c r="E85" s="155">
        <v>137.3545</v>
      </c>
      <c r="F85" s="155"/>
      <c r="G85" s="156">
        <f>E85*F85</f>
        <v>0</v>
      </c>
      <c r="O85" s="150">
        <v>2</v>
      </c>
      <c r="AA85" s="131">
        <v>1</v>
      </c>
      <c r="AB85" s="131">
        <v>1</v>
      </c>
      <c r="AC85" s="131">
        <v>1</v>
      </c>
      <c r="AZ85" s="131">
        <v>1</v>
      </c>
      <c r="BA85" s="131">
        <f>IF(AZ85=1,G85,0)</f>
        <v>0</v>
      </c>
      <c r="BB85" s="131">
        <f>IF(AZ85=2,G85,0)</f>
        <v>0</v>
      </c>
      <c r="BC85" s="131">
        <f>IF(AZ85=3,G85,0)</f>
        <v>0</v>
      </c>
      <c r="BD85" s="131">
        <f>IF(AZ85=4,G85,0)</f>
        <v>0</v>
      </c>
      <c r="BE85" s="131">
        <f>IF(AZ85=5,G85,0)</f>
        <v>0</v>
      </c>
      <c r="CA85" s="157">
        <v>1</v>
      </c>
      <c r="CB85" s="157">
        <v>1</v>
      </c>
      <c r="CZ85" s="131">
        <v>1.5810000000000001E-2</v>
      </c>
    </row>
    <row r="86" spans="1:104" x14ac:dyDescent="0.2">
      <c r="A86" s="158"/>
      <c r="B86" s="160"/>
      <c r="C86" s="207" t="s">
        <v>199</v>
      </c>
      <c r="D86" s="208"/>
      <c r="E86" s="161">
        <v>12.556800000000001</v>
      </c>
      <c r="F86" s="162"/>
      <c r="G86" s="163"/>
      <c r="M86" s="159" t="s">
        <v>199</v>
      </c>
      <c r="O86" s="150"/>
    </row>
    <row r="87" spans="1:104" x14ac:dyDescent="0.2">
      <c r="A87" s="158"/>
      <c r="B87" s="160"/>
      <c r="C87" s="207" t="s">
        <v>200</v>
      </c>
      <c r="D87" s="208"/>
      <c r="E87" s="161">
        <v>-2.3431999999999999</v>
      </c>
      <c r="F87" s="162"/>
      <c r="G87" s="163"/>
      <c r="M87" s="159" t="s">
        <v>200</v>
      </c>
      <c r="O87" s="150"/>
    </row>
    <row r="88" spans="1:104" x14ac:dyDescent="0.2">
      <c r="A88" s="158"/>
      <c r="B88" s="160"/>
      <c r="C88" s="207"/>
      <c r="D88" s="208"/>
      <c r="E88" s="161">
        <v>0</v>
      </c>
      <c r="F88" s="162"/>
      <c r="G88" s="163"/>
      <c r="M88" s="159">
        <v>0</v>
      </c>
      <c r="O88" s="150"/>
    </row>
    <row r="89" spans="1:104" x14ac:dyDescent="0.2">
      <c r="A89" s="158"/>
      <c r="B89" s="160"/>
      <c r="C89" s="207" t="s">
        <v>201</v>
      </c>
      <c r="D89" s="208"/>
      <c r="E89" s="161">
        <v>9.1999999999999993</v>
      </c>
      <c r="F89" s="162"/>
      <c r="G89" s="163"/>
      <c r="M89" s="159" t="s">
        <v>201</v>
      </c>
      <c r="O89" s="150"/>
    </row>
    <row r="90" spans="1:104" x14ac:dyDescent="0.2">
      <c r="A90" s="158"/>
      <c r="B90" s="160"/>
      <c r="C90" s="207"/>
      <c r="D90" s="208"/>
      <c r="E90" s="161">
        <v>0</v>
      </c>
      <c r="F90" s="162"/>
      <c r="G90" s="163"/>
      <c r="M90" s="159">
        <v>0</v>
      </c>
      <c r="O90" s="150"/>
    </row>
    <row r="91" spans="1:104" x14ac:dyDescent="0.2">
      <c r="A91" s="158"/>
      <c r="B91" s="160"/>
      <c r="C91" s="207" t="s">
        <v>202</v>
      </c>
      <c r="D91" s="208"/>
      <c r="E91" s="161">
        <v>67.724999999999994</v>
      </c>
      <c r="F91" s="162"/>
      <c r="G91" s="163"/>
      <c r="M91" s="159" t="s">
        <v>202</v>
      </c>
      <c r="O91" s="150"/>
    </row>
    <row r="92" spans="1:104" x14ac:dyDescent="0.2">
      <c r="A92" s="158"/>
      <c r="B92" s="160"/>
      <c r="C92" s="207" t="s">
        <v>203</v>
      </c>
      <c r="D92" s="208"/>
      <c r="E92" s="161">
        <v>-1.845</v>
      </c>
      <c r="F92" s="162"/>
      <c r="G92" s="163"/>
      <c r="M92" s="159" t="s">
        <v>203</v>
      </c>
      <c r="O92" s="150"/>
    </row>
    <row r="93" spans="1:104" x14ac:dyDescent="0.2">
      <c r="A93" s="158"/>
      <c r="B93" s="160"/>
      <c r="C93" s="207" t="s">
        <v>204</v>
      </c>
      <c r="D93" s="208"/>
      <c r="E93" s="161">
        <v>-2.94</v>
      </c>
      <c r="F93" s="162"/>
      <c r="G93" s="163"/>
      <c r="M93" s="159" t="s">
        <v>204</v>
      </c>
      <c r="O93" s="150"/>
    </row>
    <row r="94" spans="1:104" x14ac:dyDescent="0.2">
      <c r="A94" s="158"/>
      <c r="B94" s="160"/>
      <c r="C94" s="207" t="s">
        <v>205</v>
      </c>
      <c r="D94" s="208"/>
      <c r="E94" s="161">
        <v>-4.5</v>
      </c>
      <c r="F94" s="162"/>
      <c r="G94" s="163"/>
      <c r="M94" s="159" t="s">
        <v>205</v>
      </c>
      <c r="O94" s="150"/>
    </row>
    <row r="95" spans="1:104" x14ac:dyDescent="0.2">
      <c r="A95" s="158"/>
      <c r="B95" s="160"/>
      <c r="C95" s="207"/>
      <c r="D95" s="208"/>
      <c r="E95" s="161">
        <v>0</v>
      </c>
      <c r="F95" s="162"/>
      <c r="G95" s="163"/>
      <c r="M95" s="159">
        <v>0</v>
      </c>
      <c r="O95" s="150"/>
    </row>
    <row r="96" spans="1:104" x14ac:dyDescent="0.2">
      <c r="A96" s="158"/>
      <c r="B96" s="160"/>
      <c r="C96" s="207" t="s">
        <v>206</v>
      </c>
      <c r="D96" s="208"/>
      <c r="E96" s="161">
        <v>44.722499999999997</v>
      </c>
      <c r="F96" s="162"/>
      <c r="G96" s="163"/>
      <c r="M96" s="159" t="s">
        <v>206</v>
      </c>
      <c r="O96" s="150"/>
    </row>
    <row r="97" spans="1:104" x14ac:dyDescent="0.2">
      <c r="A97" s="158"/>
      <c r="B97" s="160"/>
      <c r="C97" s="207" t="s">
        <v>207</v>
      </c>
      <c r="D97" s="208"/>
      <c r="E97" s="161">
        <v>-2.7</v>
      </c>
      <c r="F97" s="162"/>
      <c r="G97" s="163"/>
      <c r="M97" s="159" t="s">
        <v>207</v>
      </c>
      <c r="O97" s="150"/>
    </row>
    <row r="98" spans="1:104" x14ac:dyDescent="0.2">
      <c r="A98" s="158"/>
      <c r="B98" s="160"/>
      <c r="C98" s="207" t="s">
        <v>208</v>
      </c>
      <c r="D98" s="208"/>
      <c r="E98" s="161">
        <v>-5.2275</v>
      </c>
      <c r="F98" s="162"/>
      <c r="G98" s="163"/>
      <c r="M98" s="159" t="s">
        <v>208</v>
      </c>
      <c r="O98" s="150"/>
    </row>
    <row r="99" spans="1:104" x14ac:dyDescent="0.2">
      <c r="A99" s="158"/>
      <c r="B99" s="160"/>
      <c r="C99" s="207"/>
      <c r="D99" s="208"/>
      <c r="E99" s="161">
        <v>0</v>
      </c>
      <c r="F99" s="162"/>
      <c r="G99" s="163"/>
      <c r="M99" s="159">
        <v>0</v>
      </c>
      <c r="O99" s="150"/>
    </row>
    <row r="100" spans="1:104" x14ac:dyDescent="0.2">
      <c r="A100" s="158"/>
      <c r="B100" s="160"/>
      <c r="C100" s="207" t="s">
        <v>209</v>
      </c>
      <c r="D100" s="208"/>
      <c r="E100" s="161">
        <v>25.683399999999999</v>
      </c>
      <c r="F100" s="162"/>
      <c r="G100" s="163"/>
      <c r="M100" s="159" t="s">
        <v>209</v>
      </c>
      <c r="O100" s="150"/>
    </row>
    <row r="101" spans="1:104" x14ac:dyDescent="0.2">
      <c r="A101" s="158"/>
      <c r="B101" s="160"/>
      <c r="C101" s="207" t="s">
        <v>210</v>
      </c>
      <c r="D101" s="208"/>
      <c r="E101" s="161">
        <v>-1.5375000000000001</v>
      </c>
      <c r="F101" s="162"/>
      <c r="G101" s="163"/>
      <c r="M101" s="159" t="s">
        <v>210</v>
      </c>
      <c r="O101" s="150"/>
    </row>
    <row r="102" spans="1:104" x14ac:dyDescent="0.2">
      <c r="A102" s="158"/>
      <c r="B102" s="160"/>
      <c r="C102" s="207" t="s">
        <v>211</v>
      </c>
      <c r="D102" s="208"/>
      <c r="E102" s="161">
        <v>-1.44</v>
      </c>
      <c r="F102" s="162"/>
      <c r="G102" s="163"/>
      <c r="M102" s="159" t="s">
        <v>211</v>
      </c>
      <c r="O102" s="150"/>
    </row>
    <row r="103" spans="1:104" x14ac:dyDescent="0.2">
      <c r="A103" s="151">
        <v>37</v>
      </c>
      <c r="B103" s="152" t="s">
        <v>212</v>
      </c>
      <c r="C103" s="153" t="s">
        <v>213</v>
      </c>
      <c r="D103" s="154" t="s">
        <v>86</v>
      </c>
      <c r="E103" s="155">
        <v>6.65</v>
      </c>
      <c r="F103" s="155"/>
      <c r="G103" s="156">
        <f>E103*F103</f>
        <v>0</v>
      </c>
      <c r="O103" s="150">
        <v>2</v>
      </c>
      <c r="AA103" s="131">
        <v>1</v>
      </c>
      <c r="AB103" s="131">
        <v>1</v>
      </c>
      <c r="AC103" s="131">
        <v>1</v>
      </c>
      <c r="AZ103" s="131">
        <v>1</v>
      </c>
      <c r="BA103" s="131">
        <f>IF(AZ103=1,G103,0)</f>
        <v>0</v>
      </c>
      <c r="BB103" s="131">
        <f>IF(AZ103=2,G103,0)</f>
        <v>0</v>
      </c>
      <c r="BC103" s="131">
        <f>IF(AZ103=3,G103,0)</f>
        <v>0</v>
      </c>
      <c r="BD103" s="131">
        <f>IF(AZ103=4,G103,0)</f>
        <v>0</v>
      </c>
      <c r="BE103" s="131">
        <f>IF(AZ103=5,G103,0)</f>
        <v>0</v>
      </c>
      <c r="CA103" s="157">
        <v>1</v>
      </c>
      <c r="CB103" s="157">
        <v>1</v>
      </c>
      <c r="CZ103" s="131">
        <v>5.3690000000000002E-2</v>
      </c>
    </row>
    <row r="104" spans="1:104" x14ac:dyDescent="0.2">
      <c r="A104" s="158"/>
      <c r="B104" s="160"/>
      <c r="C104" s="207" t="s">
        <v>214</v>
      </c>
      <c r="D104" s="208"/>
      <c r="E104" s="161">
        <v>2.4</v>
      </c>
      <c r="F104" s="162"/>
      <c r="G104" s="163"/>
      <c r="M104" s="159" t="s">
        <v>214</v>
      </c>
      <c r="O104" s="150"/>
    </row>
    <row r="105" spans="1:104" x14ac:dyDescent="0.2">
      <c r="A105" s="158"/>
      <c r="B105" s="160"/>
      <c r="C105" s="207" t="s">
        <v>215</v>
      </c>
      <c r="D105" s="208"/>
      <c r="E105" s="161">
        <v>4.25</v>
      </c>
      <c r="F105" s="162"/>
      <c r="G105" s="163"/>
      <c r="M105" s="159" t="s">
        <v>215</v>
      </c>
      <c r="O105" s="150"/>
    </row>
    <row r="106" spans="1:104" ht="22.5" x14ac:dyDescent="0.2">
      <c r="A106" s="151">
        <v>38</v>
      </c>
      <c r="B106" s="152" t="s">
        <v>216</v>
      </c>
      <c r="C106" s="153" t="s">
        <v>217</v>
      </c>
      <c r="D106" s="154" t="s">
        <v>86</v>
      </c>
      <c r="E106" s="155">
        <v>137.3545</v>
      </c>
      <c r="F106" s="155"/>
      <c r="G106" s="156">
        <f>E106*F106</f>
        <v>0</v>
      </c>
      <c r="O106" s="150">
        <v>2</v>
      </c>
      <c r="AA106" s="131">
        <v>1</v>
      </c>
      <c r="AB106" s="131">
        <v>1</v>
      </c>
      <c r="AC106" s="131">
        <v>1</v>
      </c>
      <c r="AZ106" s="131">
        <v>1</v>
      </c>
      <c r="BA106" s="131">
        <f>IF(AZ106=1,G106,0)</f>
        <v>0</v>
      </c>
      <c r="BB106" s="131">
        <f>IF(AZ106=2,G106,0)</f>
        <v>0</v>
      </c>
      <c r="BC106" s="131">
        <f>IF(AZ106=3,G106,0)</f>
        <v>0</v>
      </c>
      <c r="BD106" s="131">
        <f>IF(AZ106=4,G106,0)</f>
        <v>0</v>
      </c>
      <c r="BE106" s="131">
        <f>IF(AZ106=5,G106,0)</f>
        <v>0</v>
      </c>
      <c r="CA106" s="157">
        <v>1</v>
      </c>
      <c r="CB106" s="157">
        <v>1</v>
      </c>
      <c r="CZ106" s="131">
        <v>4.4600000000000004E-3</v>
      </c>
    </row>
    <row r="107" spans="1:104" x14ac:dyDescent="0.2">
      <c r="A107" s="151">
        <v>39</v>
      </c>
      <c r="B107" s="152" t="s">
        <v>218</v>
      </c>
      <c r="C107" s="153" t="s">
        <v>219</v>
      </c>
      <c r="D107" s="154" t="s">
        <v>220</v>
      </c>
      <c r="E107" s="155">
        <v>1</v>
      </c>
      <c r="F107" s="155"/>
      <c r="G107" s="156">
        <f>E107*F107</f>
        <v>0</v>
      </c>
      <c r="O107" s="150">
        <v>2</v>
      </c>
      <c r="AA107" s="131">
        <v>12</v>
      </c>
      <c r="AB107" s="131">
        <v>0</v>
      </c>
      <c r="AC107" s="131">
        <v>90</v>
      </c>
      <c r="AZ107" s="131">
        <v>1</v>
      </c>
      <c r="BA107" s="131">
        <f>IF(AZ107=1,G107,0)</f>
        <v>0</v>
      </c>
      <c r="BB107" s="131">
        <f>IF(AZ107=2,G107,0)</f>
        <v>0</v>
      </c>
      <c r="BC107" s="131">
        <f>IF(AZ107=3,G107,0)</f>
        <v>0</v>
      </c>
      <c r="BD107" s="131">
        <f>IF(AZ107=4,G107,0)</f>
        <v>0</v>
      </c>
      <c r="BE107" s="131">
        <f>IF(AZ107=5,G107,0)</f>
        <v>0</v>
      </c>
      <c r="CA107" s="157">
        <v>12</v>
      </c>
      <c r="CB107" s="157">
        <v>0</v>
      </c>
      <c r="CZ107" s="131">
        <v>0.55000000000000004</v>
      </c>
    </row>
    <row r="108" spans="1:104" x14ac:dyDescent="0.2">
      <c r="A108" s="158"/>
      <c r="B108" s="160"/>
      <c r="C108" s="207" t="s">
        <v>221</v>
      </c>
      <c r="D108" s="208"/>
      <c r="E108" s="161">
        <v>0</v>
      </c>
      <c r="F108" s="162"/>
      <c r="G108" s="163"/>
      <c r="M108" s="159" t="s">
        <v>221</v>
      </c>
      <c r="O108" s="150"/>
    </row>
    <row r="109" spans="1:104" x14ac:dyDescent="0.2">
      <c r="A109" s="158"/>
      <c r="B109" s="160"/>
      <c r="C109" s="207" t="s">
        <v>222</v>
      </c>
      <c r="D109" s="208"/>
      <c r="E109" s="161">
        <v>1</v>
      </c>
      <c r="F109" s="162"/>
      <c r="G109" s="163"/>
      <c r="M109" s="159" t="s">
        <v>222</v>
      </c>
      <c r="O109" s="150"/>
    </row>
    <row r="110" spans="1:104" x14ac:dyDescent="0.2">
      <c r="A110" s="151">
        <v>40</v>
      </c>
      <c r="B110" s="152" t="s">
        <v>223</v>
      </c>
      <c r="C110" s="153" t="s">
        <v>224</v>
      </c>
      <c r="D110" s="154" t="s">
        <v>183</v>
      </c>
      <c r="E110" s="155">
        <v>13.2</v>
      </c>
      <c r="F110" s="155"/>
      <c r="G110" s="156">
        <f>E110*F110</f>
        <v>0</v>
      </c>
      <c r="O110" s="150">
        <v>2</v>
      </c>
      <c r="AA110" s="131">
        <v>3</v>
      </c>
      <c r="AB110" s="131">
        <v>1</v>
      </c>
      <c r="AC110" s="131" t="s">
        <v>223</v>
      </c>
      <c r="AZ110" s="131">
        <v>1</v>
      </c>
      <c r="BA110" s="131">
        <f>IF(AZ110=1,G110,0)</f>
        <v>0</v>
      </c>
      <c r="BB110" s="131">
        <f>IF(AZ110=2,G110,0)</f>
        <v>0</v>
      </c>
      <c r="BC110" s="131">
        <f>IF(AZ110=3,G110,0)</f>
        <v>0</v>
      </c>
      <c r="BD110" s="131">
        <f>IF(AZ110=4,G110,0)</f>
        <v>0</v>
      </c>
      <c r="BE110" s="131">
        <f>IF(AZ110=5,G110,0)</f>
        <v>0</v>
      </c>
      <c r="CA110" s="157">
        <v>3</v>
      </c>
      <c r="CB110" s="157">
        <v>1</v>
      </c>
      <c r="CZ110" s="131">
        <v>1E-4</v>
      </c>
    </row>
    <row r="111" spans="1:104" x14ac:dyDescent="0.2">
      <c r="A111" s="158"/>
      <c r="B111" s="160"/>
      <c r="C111" s="207" t="s">
        <v>225</v>
      </c>
      <c r="D111" s="208"/>
      <c r="E111" s="161">
        <v>12</v>
      </c>
      <c r="F111" s="162"/>
      <c r="G111" s="163"/>
      <c r="M111" s="159" t="s">
        <v>225</v>
      </c>
      <c r="O111" s="150"/>
    </row>
    <row r="112" spans="1:104" x14ac:dyDescent="0.2">
      <c r="A112" s="158"/>
      <c r="B112" s="160"/>
      <c r="C112" s="207" t="s">
        <v>226</v>
      </c>
      <c r="D112" s="208"/>
      <c r="E112" s="161">
        <v>1.2</v>
      </c>
      <c r="F112" s="162"/>
      <c r="G112" s="163"/>
      <c r="M112" s="159" t="s">
        <v>226</v>
      </c>
      <c r="O112" s="150"/>
    </row>
    <row r="113" spans="1:104" x14ac:dyDescent="0.2">
      <c r="A113" s="164"/>
      <c r="B113" s="165" t="s">
        <v>77</v>
      </c>
      <c r="C113" s="166" t="str">
        <f>CONCATENATE(B74," ",C74)</f>
        <v>61 Upravy povrchů vnitřní</v>
      </c>
      <c r="D113" s="167"/>
      <c r="E113" s="168"/>
      <c r="F113" s="169"/>
      <c r="G113" s="170">
        <f>SUM(G74:G112)</f>
        <v>0</v>
      </c>
      <c r="O113" s="150">
        <v>4</v>
      </c>
      <c r="BA113" s="171">
        <f>SUM(BA74:BA112)</f>
        <v>0</v>
      </c>
      <c r="BB113" s="171">
        <f>SUM(BB74:BB112)</f>
        <v>0</v>
      </c>
      <c r="BC113" s="171">
        <f>SUM(BC74:BC112)</f>
        <v>0</v>
      </c>
      <c r="BD113" s="171">
        <f>SUM(BD74:BD112)</f>
        <v>0</v>
      </c>
      <c r="BE113" s="171">
        <f>SUM(BE74:BE112)</f>
        <v>0</v>
      </c>
    </row>
    <row r="114" spans="1:104" x14ac:dyDescent="0.2">
      <c r="A114" s="144" t="s">
        <v>74</v>
      </c>
      <c r="B114" s="145" t="s">
        <v>227</v>
      </c>
      <c r="C114" s="146" t="s">
        <v>228</v>
      </c>
      <c r="D114" s="147"/>
      <c r="E114" s="148"/>
      <c r="F114" s="148"/>
      <c r="G114" s="149"/>
      <c r="O114" s="150">
        <v>1</v>
      </c>
    </row>
    <row r="115" spans="1:104" ht="22.5" x14ac:dyDescent="0.2">
      <c r="A115" s="151">
        <v>41</v>
      </c>
      <c r="B115" s="152" t="s">
        <v>229</v>
      </c>
      <c r="C115" s="153" t="s">
        <v>230</v>
      </c>
      <c r="D115" s="154" t="s">
        <v>86</v>
      </c>
      <c r="E115" s="155">
        <v>0.85</v>
      </c>
      <c r="F115" s="155"/>
      <c r="G115" s="156">
        <f>E115*F115</f>
        <v>0</v>
      </c>
      <c r="O115" s="150">
        <v>2</v>
      </c>
      <c r="AA115" s="131">
        <v>1</v>
      </c>
      <c r="AB115" s="131">
        <v>1</v>
      </c>
      <c r="AC115" s="131">
        <v>1</v>
      </c>
      <c r="AZ115" s="131">
        <v>1</v>
      </c>
      <c r="BA115" s="131">
        <f>IF(AZ115=1,G115,0)</f>
        <v>0</v>
      </c>
      <c r="BB115" s="131">
        <f>IF(AZ115=2,G115,0)</f>
        <v>0</v>
      </c>
      <c r="BC115" s="131">
        <f>IF(AZ115=3,G115,0)</f>
        <v>0</v>
      </c>
      <c r="BD115" s="131">
        <f>IF(AZ115=4,G115,0)</f>
        <v>0</v>
      </c>
      <c r="BE115" s="131">
        <f>IF(AZ115=5,G115,0)</f>
        <v>0</v>
      </c>
      <c r="CA115" s="157">
        <v>1</v>
      </c>
      <c r="CB115" s="157">
        <v>1</v>
      </c>
      <c r="CZ115" s="131">
        <v>0.105</v>
      </c>
    </row>
    <row r="116" spans="1:104" x14ac:dyDescent="0.2">
      <c r="A116" s="158"/>
      <c r="B116" s="160"/>
      <c r="C116" s="207" t="s">
        <v>231</v>
      </c>
      <c r="D116" s="208"/>
      <c r="E116" s="161">
        <v>0</v>
      </c>
      <c r="F116" s="162"/>
      <c r="G116" s="163"/>
      <c r="M116" s="159" t="s">
        <v>231</v>
      </c>
      <c r="O116" s="150"/>
    </row>
    <row r="117" spans="1:104" x14ac:dyDescent="0.2">
      <c r="A117" s="158"/>
      <c r="B117" s="160"/>
      <c r="C117" s="207" t="s">
        <v>232</v>
      </c>
      <c r="D117" s="208"/>
      <c r="E117" s="161">
        <v>0.85</v>
      </c>
      <c r="F117" s="162"/>
      <c r="G117" s="163"/>
      <c r="M117" s="159" t="s">
        <v>232</v>
      </c>
      <c r="O117" s="150"/>
    </row>
    <row r="118" spans="1:104" x14ac:dyDescent="0.2">
      <c r="A118" s="164"/>
      <c r="B118" s="165" t="s">
        <v>77</v>
      </c>
      <c r="C118" s="166" t="str">
        <f>CONCATENATE(B114," ",C114)</f>
        <v>63 Podlahy a podlahové konstrukce</v>
      </c>
      <c r="D118" s="167"/>
      <c r="E118" s="168"/>
      <c r="F118" s="169"/>
      <c r="G118" s="170">
        <f>SUM(G114:G117)</f>
        <v>0</v>
      </c>
      <c r="O118" s="150">
        <v>4</v>
      </c>
      <c r="BA118" s="171">
        <f>SUM(BA114:BA117)</f>
        <v>0</v>
      </c>
      <c r="BB118" s="171">
        <f>SUM(BB114:BB117)</f>
        <v>0</v>
      </c>
      <c r="BC118" s="171">
        <f>SUM(BC114:BC117)</f>
        <v>0</v>
      </c>
      <c r="BD118" s="171">
        <f>SUM(BD114:BD117)</f>
        <v>0</v>
      </c>
      <c r="BE118" s="171">
        <f>SUM(BE114:BE117)</f>
        <v>0</v>
      </c>
    </row>
    <row r="119" spans="1:104" x14ac:dyDescent="0.2">
      <c r="A119" s="144" t="s">
        <v>74</v>
      </c>
      <c r="B119" s="145" t="s">
        <v>233</v>
      </c>
      <c r="C119" s="146" t="s">
        <v>234</v>
      </c>
      <c r="D119" s="147"/>
      <c r="E119" s="148"/>
      <c r="F119" s="148"/>
      <c r="G119" s="149"/>
      <c r="O119" s="150">
        <v>1</v>
      </c>
    </row>
    <row r="120" spans="1:104" x14ac:dyDescent="0.2">
      <c r="A120" s="151">
        <v>42</v>
      </c>
      <c r="B120" s="152" t="s">
        <v>235</v>
      </c>
      <c r="C120" s="153" t="s">
        <v>236</v>
      </c>
      <c r="D120" s="154" t="s">
        <v>183</v>
      </c>
      <c r="E120" s="155">
        <v>7.5</v>
      </c>
      <c r="F120" s="155"/>
      <c r="G120" s="156">
        <f>E120*F120</f>
        <v>0</v>
      </c>
      <c r="O120" s="150">
        <v>2</v>
      </c>
      <c r="AA120" s="131">
        <v>1</v>
      </c>
      <c r="AB120" s="131">
        <v>1</v>
      </c>
      <c r="AC120" s="131">
        <v>1</v>
      </c>
      <c r="AZ120" s="131">
        <v>1</v>
      </c>
      <c r="BA120" s="131">
        <f>IF(AZ120=1,G120,0)</f>
        <v>0</v>
      </c>
      <c r="BB120" s="131">
        <f>IF(AZ120=2,G120,0)</f>
        <v>0</v>
      </c>
      <c r="BC120" s="131">
        <f>IF(AZ120=3,G120,0)</f>
        <v>0</v>
      </c>
      <c r="BD120" s="131">
        <f>IF(AZ120=4,G120,0)</f>
        <v>0</v>
      </c>
      <c r="BE120" s="131">
        <f>IF(AZ120=5,G120,0)</f>
        <v>0</v>
      </c>
      <c r="CA120" s="157">
        <v>1</v>
      </c>
      <c r="CB120" s="157">
        <v>1</v>
      </c>
      <c r="CZ120" s="131">
        <v>0.188</v>
      </c>
    </row>
    <row r="121" spans="1:104" x14ac:dyDescent="0.2">
      <c r="A121" s="158"/>
      <c r="B121" s="160"/>
      <c r="C121" s="207" t="s">
        <v>237</v>
      </c>
      <c r="D121" s="208"/>
      <c r="E121" s="161">
        <v>7.5</v>
      </c>
      <c r="F121" s="162"/>
      <c r="G121" s="163"/>
      <c r="M121" s="159" t="s">
        <v>237</v>
      </c>
      <c r="O121" s="150"/>
    </row>
    <row r="122" spans="1:104" x14ac:dyDescent="0.2">
      <c r="A122" s="151">
        <v>43</v>
      </c>
      <c r="B122" s="152" t="s">
        <v>238</v>
      </c>
      <c r="C122" s="153" t="s">
        <v>239</v>
      </c>
      <c r="D122" s="154" t="s">
        <v>83</v>
      </c>
      <c r="E122" s="155">
        <v>0.375</v>
      </c>
      <c r="F122" s="155"/>
      <c r="G122" s="156">
        <f>E122*F122</f>
        <v>0</v>
      </c>
      <c r="O122" s="150">
        <v>2</v>
      </c>
      <c r="AA122" s="131">
        <v>1</v>
      </c>
      <c r="AB122" s="131">
        <v>1</v>
      </c>
      <c r="AC122" s="131">
        <v>1</v>
      </c>
      <c r="AZ122" s="131">
        <v>1</v>
      </c>
      <c r="BA122" s="131">
        <f>IF(AZ122=1,G122,0)</f>
        <v>0</v>
      </c>
      <c r="BB122" s="131">
        <f>IF(AZ122=2,G122,0)</f>
        <v>0</v>
      </c>
      <c r="BC122" s="131">
        <f>IF(AZ122=3,G122,0)</f>
        <v>0</v>
      </c>
      <c r="BD122" s="131">
        <f>IF(AZ122=4,G122,0)</f>
        <v>0</v>
      </c>
      <c r="BE122" s="131">
        <f>IF(AZ122=5,G122,0)</f>
        <v>0</v>
      </c>
      <c r="CA122" s="157">
        <v>1</v>
      </c>
      <c r="CB122" s="157">
        <v>1</v>
      </c>
      <c r="CZ122" s="131">
        <v>2.5249999999999999</v>
      </c>
    </row>
    <row r="123" spans="1:104" x14ac:dyDescent="0.2">
      <c r="A123" s="158"/>
      <c r="B123" s="160"/>
      <c r="C123" s="207" t="s">
        <v>240</v>
      </c>
      <c r="D123" s="208"/>
      <c r="E123" s="161">
        <v>0.375</v>
      </c>
      <c r="F123" s="162"/>
      <c r="G123" s="163"/>
      <c r="M123" s="159" t="s">
        <v>240</v>
      </c>
      <c r="O123" s="150"/>
    </row>
    <row r="124" spans="1:104" x14ac:dyDescent="0.2">
      <c r="A124" s="151">
        <v>44</v>
      </c>
      <c r="B124" s="152" t="s">
        <v>241</v>
      </c>
      <c r="C124" s="153" t="s">
        <v>242</v>
      </c>
      <c r="D124" s="154" t="s">
        <v>143</v>
      </c>
      <c r="E124" s="155">
        <v>8.25</v>
      </c>
      <c r="F124" s="155"/>
      <c r="G124" s="156">
        <f>E124*F124</f>
        <v>0</v>
      </c>
      <c r="O124" s="150">
        <v>2</v>
      </c>
      <c r="AA124" s="131">
        <v>3</v>
      </c>
      <c r="AB124" s="131">
        <v>1</v>
      </c>
      <c r="AC124" s="131" t="s">
        <v>241</v>
      </c>
      <c r="AZ124" s="131">
        <v>1</v>
      </c>
      <c r="BA124" s="131">
        <f>IF(AZ124=1,G124,0)</f>
        <v>0</v>
      </c>
      <c r="BB124" s="131">
        <f>IF(AZ124=2,G124,0)</f>
        <v>0</v>
      </c>
      <c r="BC124" s="131">
        <f>IF(AZ124=3,G124,0)</f>
        <v>0</v>
      </c>
      <c r="BD124" s="131">
        <f>IF(AZ124=4,G124,0)</f>
        <v>0</v>
      </c>
      <c r="BE124" s="131">
        <f>IF(AZ124=5,G124,0)</f>
        <v>0</v>
      </c>
      <c r="CA124" s="157">
        <v>3</v>
      </c>
      <c r="CB124" s="157">
        <v>1</v>
      </c>
      <c r="CZ124" s="131">
        <v>2.1999999999999999E-2</v>
      </c>
    </row>
    <row r="125" spans="1:104" x14ac:dyDescent="0.2">
      <c r="A125" s="158"/>
      <c r="B125" s="160"/>
      <c r="C125" s="207" t="s">
        <v>243</v>
      </c>
      <c r="D125" s="208"/>
      <c r="E125" s="161">
        <v>7.5</v>
      </c>
      <c r="F125" s="162"/>
      <c r="G125" s="163"/>
      <c r="M125" s="159" t="s">
        <v>243</v>
      </c>
      <c r="O125" s="150"/>
    </row>
    <row r="126" spans="1:104" x14ac:dyDescent="0.2">
      <c r="A126" s="158"/>
      <c r="B126" s="160"/>
      <c r="C126" s="207" t="s">
        <v>244</v>
      </c>
      <c r="D126" s="208"/>
      <c r="E126" s="161">
        <v>0.75</v>
      </c>
      <c r="F126" s="162"/>
      <c r="G126" s="163"/>
      <c r="M126" s="159" t="s">
        <v>244</v>
      </c>
      <c r="O126" s="150"/>
    </row>
    <row r="127" spans="1:104" x14ac:dyDescent="0.2">
      <c r="A127" s="164"/>
      <c r="B127" s="165" t="s">
        <v>77</v>
      </c>
      <c r="C127" s="166" t="str">
        <f>CONCATENATE(B119," ",C119)</f>
        <v>91 Doplňující práce na komunikaci</v>
      </c>
      <c r="D127" s="167"/>
      <c r="E127" s="168"/>
      <c r="F127" s="169"/>
      <c r="G127" s="170">
        <f>SUM(G119:G126)</f>
        <v>0</v>
      </c>
      <c r="O127" s="150">
        <v>4</v>
      </c>
      <c r="BA127" s="171">
        <f>SUM(BA119:BA126)</f>
        <v>0</v>
      </c>
      <c r="BB127" s="171">
        <f>SUM(BB119:BB126)</f>
        <v>0</v>
      </c>
      <c r="BC127" s="171">
        <f>SUM(BC119:BC126)</f>
        <v>0</v>
      </c>
      <c r="BD127" s="171">
        <f>SUM(BD119:BD126)</f>
        <v>0</v>
      </c>
      <c r="BE127" s="171">
        <f>SUM(BE119:BE126)</f>
        <v>0</v>
      </c>
    </row>
    <row r="128" spans="1:104" x14ac:dyDescent="0.2">
      <c r="A128" s="144" t="s">
        <v>74</v>
      </c>
      <c r="B128" s="145" t="s">
        <v>245</v>
      </c>
      <c r="C128" s="146" t="s">
        <v>246</v>
      </c>
      <c r="D128" s="147"/>
      <c r="E128" s="148"/>
      <c r="F128" s="148"/>
      <c r="G128" s="149"/>
      <c r="O128" s="150">
        <v>1</v>
      </c>
    </row>
    <row r="129" spans="1:104" x14ac:dyDescent="0.2">
      <c r="A129" s="151">
        <v>45</v>
      </c>
      <c r="B129" s="152" t="s">
        <v>247</v>
      </c>
      <c r="C129" s="153" t="s">
        <v>248</v>
      </c>
      <c r="D129" s="154" t="s">
        <v>86</v>
      </c>
      <c r="E129" s="155">
        <v>35</v>
      </c>
      <c r="F129" s="155"/>
      <c r="G129" s="156">
        <f>E129*F129</f>
        <v>0</v>
      </c>
      <c r="O129" s="150">
        <v>2</v>
      </c>
      <c r="AA129" s="131">
        <v>1</v>
      </c>
      <c r="AB129" s="131">
        <v>1</v>
      </c>
      <c r="AC129" s="131">
        <v>1</v>
      </c>
      <c r="AZ129" s="131">
        <v>1</v>
      </c>
      <c r="BA129" s="131">
        <f>IF(AZ129=1,G129,0)</f>
        <v>0</v>
      </c>
      <c r="BB129" s="131">
        <f>IF(AZ129=2,G129,0)</f>
        <v>0</v>
      </c>
      <c r="BC129" s="131">
        <f>IF(AZ129=3,G129,0)</f>
        <v>0</v>
      </c>
      <c r="BD129" s="131">
        <f>IF(AZ129=4,G129,0)</f>
        <v>0</v>
      </c>
      <c r="BE129" s="131">
        <f>IF(AZ129=5,G129,0)</f>
        <v>0</v>
      </c>
      <c r="CA129" s="157">
        <v>1</v>
      </c>
      <c r="CB129" s="157">
        <v>1</v>
      </c>
      <c r="CZ129" s="131">
        <v>1.2099999999999999E-3</v>
      </c>
    </row>
    <row r="130" spans="1:104" x14ac:dyDescent="0.2">
      <c r="A130" s="164"/>
      <c r="B130" s="165" t="s">
        <v>77</v>
      </c>
      <c r="C130" s="166" t="str">
        <f>CONCATENATE(B128," ",C128)</f>
        <v>94 Lešení a stavební výtahy</v>
      </c>
      <c r="D130" s="167"/>
      <c r="E130" s="168"/>
      <c r="F130" s="169"/>
      <c r="G130" s="170">
        <f>SUM(G128:G129)</f>
        <v>0</v>
      </c>
      <c r="O130" s="150">
        <v>4</v>
      </c>
      <c r="BA130" s="171">
        <f>SUM(BA128:BA129)</f>
        <v>0</v>
      </c>
      <c r="BB130" s="171">
        <f>SUM(BB128:BB129)</f>
        <v>0</v>
      </c>
      <c r="BC130" s="171">
        <f>SUM(BC128:BC129)</f>
        <v>0</v>
      </c>
      <c r="BD130" s="171">
        <f>SUM(BD128:BD129)</f>
        <v>0</v>
      </c>
      <c r="BE130" s="171">
        <f>SUM(BE128:BE129)</f>
        <v>0</v>
      </c>
    </row>
    <row r="131" spans="1:104" x14ac:dyDescent="0.2">
      <c r="A131" s="144" t="s">
        <v>74</v>
      </c>
      <c r="B131" s="145" t="s">
        <v>249</v>
      </c>
      <c r="C131" s="146" t="s">
        <v>250</v>
      </c>
      <c r="D131" s="147"/>
      <c r="E131" s="148"/>
      <c r="F131" s="148"/>
      <c r="G131" s="149"/>
      <c r="O131" s="150">
        <v>1</v>
      </c>
    </row>
    <row r="132" spans="1:104" x14ac:dyDescent="0.2">
      <c r="A132" s="151">
        <v>46</v>
      </c>
      <c r="B132" s="152" t="s">
        <v>251</v>
      </c>
      <c r="C132" s="153" t="s">
        <v>252</v>
      </c>
      <c r="D132" s="154" t="s">
        <v>86</v>
      </c>
      <c r="E132" s="155">
        <v>50</v>
      </c>
      <c r="F132" s="155"/>
      <c r="G132" s="156">
        <f>E132*F132</f>
        <v>0</v>
      </c>
      <c r="O132" s="150">
        <v>2</v>
      </c>
      <c r="AA132" s="131">
        <v>1</v>
      </c>
      <c r="AB132" s="131">
        <v>1</v>
      </c>
      <c r="AC132" s="131">
        <v>1</v>
      </c>
      <c r="AZ132" s="131">
        <v>1</v>
      </c>
      <c r="BA132" s="131">
        <f>IF(AZ132=1,G132,0)</f>
        <v>0</v>
      </c>
      <c r="BB132" s="131">
        <f>IF(AZ132=2,G132,0)</f>
        <v>0</v>
      </c>
      <c r="BC132" s="131">
        <f>IF(AZ132=3,G132,0)</f>
        <v>0</v>
      </c>
      <c r="BD132" s="131">
        <f>IF(AZ132=4,G132,0)</f>
        <v>0</v>
      </c>
      <c r="BE132" s="131">
        <f>IF(AZ132=5,G132,0)</f>
        <v>0</v>
      </c>
      <c r="CA132" s="157">
        <v>1</v>
      </c>
      <c r="CB132" s="157">
        <v>1</v>
      </c>
      <c r="CZ132" s="131">
        <v>4.0000000000000003E-5</v>
      </c>
    </row>
    <row r="133" spans="1:104" ht="22.5" x14ac:dyDescent="0.2">
      <c r="A133" s="151">
        <v>47</v>
      </c>
      <c r="B133" s="152" t="s">
        <v>253</v>
      </c>
      <c r="C133" s="153" t="s">
        <v>254</v>
      </c>
      <c r="D133" s="154"/>
      <c r="E133" s="155">
        <v>0</v>
      </c>
      <c r="F133" s="155"/>
      <c r="G133" s="156">
        <f>E133*F133</f>
        <v>0</v>
      </c>
      <c r="O133" s="150">
        <v>2</v>
      </c>
      <c r="AA133" s="131">
        <v>12</v>
      </c>
      <c r="AB133" s="131">
        <v>0</v>
      </c>
      <c r="AC133" s="131">
        <v>15</v>
      </c>
      <c r="AZ133" s="131">
        <v>1</v>
      </c>
      <c r="BA133" s="131">
        <f>IF(AZ133=1,G133,0)</f>
        <v>0</v>
      </c>
      <c r="BB133" s="131">
        <f>IF(AZ133=2,G133,0)</f>
        <v>0</v>
      </c>
      <c r="BC133" s="131">
        <f>IF(AZ133=3,G133,0)</f>
        <v>0</v>
      </c>
      <c r="BD133" s="131">
        <f>IF(AZ133=4,G133,0)</f>
        <v>0</v>
      </c>
      <c r="BE133" s="131">
        <f>IF(AZ133=5,G133,0)</f>
        <v>0</v>
      </c>
      <c r="CA133" s="157">
        <v>12</v>
      </c>
      <c r="CB133" s="157">
        <v>0</v>
      </c>
      <c r="CZ133" s="131">
        <v>0</v>
      </c>
    </row>
    <row r="134" spans="1:104" x14ac:dyDescent="0.2">
      <c r="A134" s="164"/>
      <c r="B134" s="165" t="s">
        <v>77</v>
      </c>
      <c r="C134" s="166" t="str">
        <f>CONCATENATE(B131," ",C131)</f>
        <v>95 Dokončovací konstrukce na pozemních stavbách</v>
      </c>
      <c r="D134" s="167"/>
      <c r="E134" s="168"/>
      <c r="F134" s="169"/>
      <c r="G134" s="170">
        <f>SUM(G131:G133)</f>
        <v>0</v>
      </c>
      <c r="O134" s="150">
        <v>4</v>
      </c>
      <c r="BA134" s="171">
        <f>SUM(BA131:BA133)</f>
        <v>0</v>
      </c>
      <c r="BB134" s="171">
        <f>SUM(BB131:BB133)</f>
        <v>0</v>
      </c>
      <c r="BC134" s="171">
        <f>SUM(BC131:BC133)</f>
        <v>0</v>
      </c>
      <c r="BD134" s="171">
        <f>SUM(BD131:BD133)</f>
        <v>0</v>
      </c>
      <c r="BE134" s="171">
        <f>SUM(BE131:BE133)</f>
        <v>0</v>
      </c>
    </row>
    <row r="135" spans="1:104" x14ac:dyDescent="0.2">
      <c r="A135" s="144" t="s">
        <v>74</v>
      </c>
      <c r="B135" s="145" t="s">
        <v>255</v>
      </c>
      <c r="C135" s="146" t="s">
        <v>256</v>
      </c>
      <c r="D135" s="147"/>
      <c r="E135" s="148"/>
      <c r="F135" s="148"/>
      <c r="G135" s="149"/>
      <c r="O135" s="150">
        <v>1</v>
      </c>
    </row>
    <row r="136" spans="1:104" x14ac:dyDescent="0.2">
      <c r="A136" s="151">
        <v>48</v>
      </c>
      <c r="B136" s="152" t="s">
        <v>257</v>
      </c>
      <c r="C136" s="153" t="s">
        <v>258</v>
      </c>
      <c r="D136" s="154" t="s">
        <v>86</v>
      </c>
      <c r="E136" s="155">
        <v>4.5</v>
      </c>
      <c r="F136" s="155"/>
      <c r="G136" s="156">
        <f>E136*F136</f>
        <v>0</v>
      </c>
      <c r="O136" s="150">
        <v>2</v>
      </c>
      <c r="AA136" s="131">
        <v>1</v>
      </c>
      <c r="AB136" s="131">
        <v>7</v>
      </c>
      <c r="AC136" s="131">
        <v>7</v>
      </c>
      <c r="AZ136" s="131">
        <v>1</v>
      </c>
      <c r="BA136" s="131">
        <f>IF(AZ136=1,G136,0)</f>
        <v>0</v>
      </c>
      <c r="BB136" s="131">
        <f>IF(AZ136=2,G136,0)</f>
        <v>0</v>
      </c>
      <c r="BC136" s="131">
        <f>IF(AZ136=3,G136,0)</f>
        <v>0</v>
      </c>
      <c r="BD136" s="131">
        <f>IF(AZ136=4,G136,0)</f>
        <v>0</v>
      </c>
      <c r="BE136" s="131">
        <f>IF(AZ136=5,G136,0)</f>
        <v>0</v>
      </c>
      <c r="CA136" s="157">
        <v>1</v>
      </c>
      <c r="CB136" s="157">
        <v>7</v>
      </c>
      <c r="CZ136" s="131">
        <v>0</v>
      </c>
    </row>
    <row r="137" spans="1:104" x14ac:dyDescent="0.2">
      <c r="A137" s="158"/>
      <c r="B137" s="160"/>
      <c r="C137" s="207" t="s">
        <v>259</v>
      </c>
      <c r="D137" s="208"/>
      <c r="E137" s="161">
        <v>0</v>
      </c>
      <c r="F137" s="162"/>
      <c r="G137" s="163"/>
      <c r="M137" s="159" t="s">
        <v>259</v>
      </c>
      <c r="O137" s="150"/>
    </row>
    <row r="138" spans="1:104" x14ac:dyDescent="0.2">
      <c r="A138" s="158"/>
      <c r="B138" s="160"/>
      <c r="C138" s="207" t="s">
        <v>260</v>
      </c>
      <c r="D138" s="208"/>
      <c r="E138" s="161">
        <v>4.5</v>
      </c>
      <c r="F138" s="162"/>
      <c r="G138" s="163"/>
      <c r="M138" s="159" t="s">
        <v>260</v>
      </c>
      <c r="O138" s="150"/>
    </row>
    <row r="139" spans="1:104" x14ac:dyDescent="0.2">
      <c r="A139" s="151">
        <v>49</v>
      </c>
      <c r="B139" s="152" t="s">
        <v>261</v>
      </c>
      <c r="C139" s="153" t="s">
        <v>262</v>
      </c>
      <c r="D139" s="154" t="s">
        <v>86</v>
      </c>
      <c r="E139" s="155">
        <v>8.4499999999999993</v>
      </c>
      <c r="F139" s="155"/>
      <c r="G139" s="156">
        <f>E139*F139</f>
        <v>0</v>
      </c>
      <c r="O139" s="150">
        <v>2</v>
      </c>
      <c r="AA139" s="131">
        <v>1</v>
      </c>
      <c r="AB139" s="131">
        <v>1</v>
      </c>
      <c r="AC139" s="131">
        <v>1</v>
      </c>
      <c r="AZ139" s="131">
        <v>1</v>
      </c>
      <c r="BA139" s="131">
        <f>IF(AZ139=1,G139,0)</f>
        <v>0</v>
      </c>
      <c r="BB139" s="131">
        <f>IF(AZ139=2,G139,0)</f>
        <v>0</v>
      </c>
      <c r="BC139" s="131">
        <f>IF(AZ139=3,G139,0)</f>
        <v>0</v>
      </c>
      <c r="BD139" s="131">
        <f>IF(AZ139=4,G139,0)</f>
        <v>0</v>
      </c>
      <c r="BE139" s="131">
        <f>IF(AZ139=5,G139,0)</f>
        <v>0</v>
      </c>
      <c r="CA139" s="157">
        <v>1</v>
      </c>
      <c r="CB139" s="157">
        <v>1</v>
      </c>
      <c r="CZ139" s="131">
        <v>0</v>
      </c>
    </row>
    <row r="140" spans="1:104" x14ac:dyDescent="0.2">
      <c r="A140" s="158"/>
      <c r="B140" s="160"/>
      <c r="C140" s="207" t="s">
        <v>263</v>
      </c>
      <c r="D140" s="208"/>
      <c r="E140" s="161">
        <v>4.2</v>
      </c>
      <c r="F140" s="162"/>
      <c r="G140" s="163"/>
      <c r="M140" s="159" t="s">
        <v>263</v>
      </c>
      <c r="O140" s="150"/>
    </row>
    <row r="141" spans="1:104" x14ac:dyDescent="0.2">
      <c r="A141" s="158"/>
      <c r="B141" s="160"/>
      <c r="C141" s="207" t="s">
        <v>264</v>
      </c>
      <c r="D141" s="208"/>
      <c r="E141" s="161">
        <v>4.25</v>
      </c>
      <c r="F141" s="162"/>
      <c r="G141" s="163"/>
      <c r="M141" s="159" t="s">
        <v>264</v>
      </c>
      <c r="O141" s="150"/>
    </row>
    <row r="142" spans="1:104" x14ac:dyDescent="0.2">
      <c r="A142" s="164"/>
      <c r="B142" s="165" t="s">
        <v>77</v>
      </c>
      <c r="C142" s="166" t="str">
        <f>CONCATENATE(B135," ",C135)</f>
        <v>96 Bourání konstrukcí</v>
      </c>
      <c r="D142" s="167"/>
      <c r="E142" s="168"/>
      <c r="F142" s="169"/>
      <c r="G142" s="170">
        <f>SUM(G135:G141)</f>
        <v>0</v>
      </c>
      <c r="O142" s="150">
        <v>4</v>
      </c>
      <c r="BA142" s="171">
        <f>SUM(BA135:BA141)</f>
        <v>0</v>
      </c>
      <c r="BB142" s="171">
        <f>SUM(BB135:BB141)</f>
        <v>0</v>
      </c>
      <c r="BC142" s="171">
        <f>SUM(BC135:BC141)</f>
        <v>0</v>
      </c>
      <c r="BD142" s="171">
        <f>SUM(BD135:BD141)</f>
        <v>0</v>
      </c>
      <c r="BE142" s="171">
        <f>SUM(BE135:BE141)</f>
        <v>0</v>
      </c>
    </row>
    <row r="143" spans="1:104" x14ac:dyDescent="0.2">
      <c r="A143" s="144" t="s">
        <v>74</v>
      </c>
      <c r="B143" s="145" t="s">
        <v>265</v>
      </c>
      <c r="C143" s="146" t="s">
        <v>266</v>
      </c>
      <c r="D143" s="147"/>
      <c r="E143" s="148"/>
      <c r="F143" s="148"/>
      <c r="G143" s="149"/>
      <c r="O143" s="150">
        <v>1</v>
      </c>
    </row>
    <row r="144" spans="1:104" x14ac:dyDescent="0.2">
      <c r="A144" s="151">
        <v>50</v>
      </c>
      <c r="B144" s="152" t="s">
        <v>267</v>
      </c>
      <c r="C144" s="153" t="s">
        <v>268</v>
      </c>
      <c r="D144" s="154" t="s">
        <v>83</v>
      </c>
      <c r="E144" s="155">
        <v>1.7424999999999999</v>
      </c>
      <c r="F144" s="155"/>
      <c r="G144" s="156">
        <f>E144*F144</f>
        <v>0</v>
      </c>
      <c r="O144" s="150">
        <v>2</v>
      </c>
      <c r="AA144" s="131">
        <v>1</v>
      </c>
      <c r="AB144" s="131">
        <v>1</v>
      </c>
      <c r="AC144" s="131">
        <v>1</v>
      </c>
      <c r="AZ144" s="131">
        <v>1</v>
      </c>
      <c r="BA144" s="131">
        <f>IF(AZ144=1,G144,0)</f>
        <v>0</v>
      </c>
      <c r="BB144" s="131">
        <f>IF(AZ144=2,G144,0)</f>
        <v>0</v>
      </c>
      <c r="BC144" s="131">
        <f>IF(AZ144=3,G144,0)</f>
        <v>0</v>
      </c>
      <c r="BD144" s="131">
        <f>IF(AZ144=4,G144,0)</f>
        <v>0</v>
      </c>
      <c r="BE144" s="131">
        <f>IF(AZ144=5,G144,0)</f>
        <v>0</v>
      </c>
      <c r="CA144" s="157">
        <v>1</v>
      </c>
      <c r="CB144" s="157">
        <v>1</v>
      </c>
      <c r="CZ144" s="131">
        <v>1.33E-3</v>
      </c>
    </row>
    <row r="145" spans="1:104" x14ac:dyDescent="0.2">
      <c r="A145" s="158"/>
      <c r="B145" s="160"/>
      <c r="C145" s="207" t="s">
        <v>269</v>
      </c>
      <c r="D145" s="208"/>
      <c r="E145" s="161">
        <v>1.7424999999999999</v>
      </c>
      <c r="F145" s="162"/>
      <c r="G145" s="163"/>
      <c r="M145" s="159" t="s">
        <v>269</v>
      </c>
      <c r="O145" s="150"/>
    </row>
    <row r="146" spans="1:104" x14ac:dyDescent="0.2">
      <c r="A146" s="151">
        <v>51</v>
      </c>
      <c r="B146" s="152" t="s">
        <v>270</v>
      </c>
      <c r="C146" s="153" t="s">
        <v>271</v>
      </c>
      <c r="D146" s="154" t="s">
        <v>86</v>
      </c>
      <c r="E146" s="155">
        <v>137.3545</v>
      </c>
      <c r="F146" s="155"/>
      <c r="G146" s="156">
        <f t="shared" ref="G146:G157" si="6">E146*F146</f>
        <v>0</v>
      </c>
      <c r="O146" s="150">
        <v>2</v>
      </c>
      <c r="AA146" s="131">
        <v>1</v>
      </c>
      <c r="AB146" s="131">
        <v>1</v>
      </c>
      <c r="AC146" s="131">
        <v>1</v>
      </c>
      <c r="AZ146" s="131">
        <v>1</v>
      </c>
      <c r="BA146" s="131">
        <f t="shared" ref="BA146:BA157" si="7">IF(AZ146=1,G146,0)</f>
        <v>0</v>
      </c>
      <c r="BB146" s="131">
        <f t="shared" ref="BB146:BB157" si="8">IF(AZ146=2,G146,0)</f>
        <v>0</v>
      </c>
      <c r="BC146" s="131">
        <f t="shared" ref="BC146:BC157" si="9">IF(AZ146=3,G146,0)</f>
        <v>0</v>
      </c>
      <c r="BD146" s="131">
        <f t="shared" ref="BD146:BD157" si="10">IF(AZ146=4,G146,0)</f>
        <v>0</v>
      </c>
      <c r="BE146" s="131">
        <f t="shared" ref="BE146:BE157" si="11">IF(AZ146=5,G146,0)</f>
        <v>0</v>
      </c>
      <c r="CA146" s="157">
        <v>1</v>
      </c>
      <c r="CB146" s="157">
        <v>1</v>
      </c>
      <c r="CZ146" s="131">
        <v>0</v>
      </c>
    </row>
    <row r="147" spans="1:104" x14ac:dyDescent="0.2">
      <c r="A147" s="151">
        <v>52</v>
      </c>
      <c r="B147" s="152" t="s">
        <v>272</v>
      </c>
      <c r="C147" s="153" t="s">
        <v>273</v>
      </c>
      <c r="D147" s="154" t="s">
        <v>274</v>
      </c>
      <c r="E147" s="155">
        <v>10</v>
      </c>
      <c r="F147" s="155"/>
      <c r="G147" s="156">
        <f t="shared" si="6"/>
        <v>0</v>
      </c>
      <c r="O147" s="150">
        <v>2</v>
      </c>
      <c r="AA147" s="131">
        <v>1</v>
      </c>
      <c r="AB147" s="131">
        <v>1</v>
      </c>
      <c r="AC147" s="131">
        <v>1</v>
      </c>
      <c r="AZ147" s="131">
        <v>1</v>
      </c>
      <c r="BA147" s="131">
        <f t="shared" si="7"/>
        <v>0</v>
      </c>
      <c r="BB147" s="131">
        <f t="shared" si="8"/>
        <v>0</v>
      </c>
      <c r="BC147" s="131">
        <f t="shared" si="9"/>
        <v>0</v>
      </c>
      <c r="BD147" s="131">
        <f t="shared" si="10"/>
        <v>0</v>
      </c>
      <c r="BE147" s="131">
        <f t="shared" si="11"/>
        <v>0</v>
      </c>
      <c r="CA147" s="157">
        <v>1</v>
      </c>
      <c r="CB147" s="157">
        <v>1</v>
      </c>
      <c r="CZ147" s="131">
        <v>0</v>
      </c>
    </row>
    <row r="148" spans="1:104" ht="22.5" x14ac:dyDescent="0.2">
      <c r="A148" s="151">
        <v>53</v>
      </c>
      <c r="B148" s="152" t="s">
        <v>275</v>
      </c>
      <c r="C148" s="153" t="s">
        <v>502</v>
      </c>
      <c r="D148" s="154" t="s">
        <v>127</v>
      </c>
      <c r="E148" s="155">
        <v>5.5953999999999997</v>
      </c>
      <c r="F148" s="155"/>
      <c r="G148" s="156">
        <f t="shared" si="6"/>
        <v>0</v>
      </c>
      <c r="O148" s="150">
        <v>2</v>
      </c>
      <c r="AA148" s="131">
        <v>1</v>
      </c>
      <c r="AB148" s="131">
        <v>0</v>
      </c>
      <c r="AC148" s="131">
        <v>0</v>
      </c>
      <c r="AZ148" s="131">
        <v>1</v>
      </c>
      <c r="BA148" s="131">
        <f t="shared" si="7"/>
        <v>0</v>
      </c>
      <c r="BB148" s="131">
        <f t="shared" si="8"/>
        <v>0</v>
      </c>
      <c r="BC148" s="131">
        <f t="shared" si="9"/>
        <v>0</v>
      </c>
      <c r="BD148" s="131">
        <f t="shared" si="10"/>
        <v>0</v>
      </c>
      <c r="BE148" s="131">
        <f t="shared" si="11"/>
        <v>0</v>
      </c>
      <c r="CA148" s="157">
        <v>1</v>
      </c>
      <c r="CB148" s="157">
        <v>0</v>
      </c>
      <c r="CZ148" s="131">
        <v>0</v>
      </c>
    </row>
    <row r="149" spans="1:104" ht="22.5" x14ac:dyDescent="0.2">
      <c r="A149" s="151">
        <v>54</v>
      </c>
      <c r="B149" s="152" t="s">
        <v>276</v>
      </c>
      <c r="C149" s="153" t="s">
        <v>277</v>
      </c>
      <c r="D149" s="154" t="s">
        <v>127</v>
      </c>
      <c r="E149" s="155">
        <v>0.19839999999999999</v>
      </c>
      <c r="F149" s="155"/>
      <c r="G149" s="156">
        <f t="shared" si="6"/>
        <v>0</v>
      </c>
      <c r="O149" s="150">
        <v>2</v>
      </c>
      <c r="AA149" s="131">
        <v>1</v>
      </c>
      <c r="AB149" s="131">
        <v>0</v>
      </c>
      <c r="AC149" s="131">
        <v>0</v>
      </c>
      <c r="AZ149" s="131">
        <v>1</v>
      </c>
      <c r="BA149" s="131">
        <f t="shared" si="7"/>
        <v>0</v>
      </c>
      <c r="BB149" s="131">
        <f t="shared" si="8"/>
        <v>0</v>
      </c>
      <c r="BC149" s="131">
        <f t="shared" si="9"/>
        <v>0</v>
      </c>
      <c r="BD149" s="131">
        <f t="shared" si="10"/>
        <v>0</v>
      </c>
      <c r="BE149" s="131">
        <f t="shared" si="11"/>
        <v>0</v>
      </c>
      <c r="CA149" s="157">
        <v>1</v>
      </c>
      <c r="CB149" s="157">
        <v>0</v>
      </c>
      <c r="CZ149" s="131">
        <v>0</v>
      </c>
    </row>
    <row r="150" spans="1:104" x14ac:dyDescent="0.2">
      <c r="A150" s="151">
        <v>55</v>
      </c>
      <c r="B150" s="152" t="s">
        <v>278</v>
      </c>
      <c r="C150" s="153" t="s">
        <v>279</v>
      </c>
      <c r="D150" s="154" t="s">
        <v>127</v>
      </c>
      <c r="E150" s="155">
        <v>5.7937950000000003</v>
      </c>
      <c r="F150" s="155"/>
      <c r="G150" s="156">
        <f t="shared" si="6"/>
        <v>0</v>
      </c>
      <c r="O150" s="150">
        <v>2</v>
      </c>
      <c r="AA150" s="131">
        <v>8</v>
      </c>
      <c r="AB150" s="131">
        <v>0</v>
      </c>
      <c r="AC150" s="131">
        <v>3</v>
      </c>
      <c r="AZ150" s="131">
        <v>1</v>
      </c>
      <c r="BA150" s="131">
        <f t="shared" si="7"/>
        <v>0</v>
      </c>
      <c r="BB150" s="131">
        <f t="shared" si="8"/>
        <v>0</v>
      </c>
      <c r="BC150" s="131">
        <f t="shared" si="9"/>
        <v>0</v>
      </c>
      <c r="BD150" s="131">
        <f t="shared" si="10"/>
        <v>0</v>
      </c>
      <c r="BE150" s="131">
        <f t="shared" si="11"/>
        <v>0</v>
      </c>
      <c r="CA150" s="157">
        <v>8</v>
      </c>
      <c r="CB150" s="157">
        <v>0</v>
      </c>
      <c r="CZ150" s="131">
        <v>0</v>
      </c>
    </row>
    <row r="151" spans="1:104" x14ac:dyDescent="0.2">
      <c r="A151" s="151">
        <v>56</v>
      </c>
      <c r="B151" s="152" t="s">
        <v>280</v>
      </c>
      <c r="C151" s="153" t="s">
        <v>281</v>
      </c>
      <c r="D151" s="154" t="s">
        <v>127</v>
      </c>
      <c r="E151" s="155">
        <v>5.7937950000000003</v>
      </c>
      <c r="F151" s="155"/>
      <c r="G151" s="156">
        <f t="shared" si="6"/>
        <v>0</v>
      </c>
      <c r="O151" s="150">
        <v>2</v>
      </c>
      <c r="AA151" s="131">
        <v>8</v>
      </c>
      <c r="AB151" s="131">
        <v>0</v>
      </c>
      <c r="AC151" s="131">
        <v>3</v>
      </c>
      <c r="AZ151" s="131">
        <v>1</v>
      </c>
      <c r="BA151" s="131">
        <f t="shared" si="7"/>
        <v>0</v>
      </c>
      <c r="BB151" s="131">
        <f t="shared" si="8"/>
        <v>0</v>
      </c>
      <c r="BC151" s="131">
        <f t="shared" si="9"/>
        <v>0</v>
      </c>
      <c r="BD151" s="131">
        <f t="shared" si="10"/>
        <v>0</v>
      </c>
      <c r="BE151" s="131">
        <f t="shared" si="11"/>
        <v>0</v>
      </c>
      <c r="CA151" s="157">
        <v>8</v>
      </c>
      <c r="CB151" s="157">
        <v>0</v>
      </c>
      <c r="CZ151" s="131">
        <v>0</v>
      </c>
    </row>
    <row r="152" spans="1:104" x14ac:dyDescent="0.2">
      <c r="A152" s="151">
        <v>57</v>
      </c>
      <c r="B152" s="152" t="s">
        <v>282</v>
      </c>
      <c r="C152" s="153" t="s">
        <v>283</v>
      </c>
      <c r="D152" s="154" t="s">
        <v>127</v>
      </c>
      <c r="E152" s="155">
        <v>52.144154999999998</v>
      </c>
      <c r="F152" s="155"/>
      <c r="G152" s="156">
        <f t="shared" si="6"/>
        <v>0</v>
      </c>
      <c r="O152" s="150">
        <v>2</v>
      </c>
      <c r="AA152" s="131">
        <v>8</v>
      </c>
      <c r="AB152" s="131">
        <v>0</v>
      </c>
      <c r="AC152" s="131">
        <v>3</v>
      </c>
      <c r="AZ152" s="131">
        <v>1</v>
      </c>
      <c r="BA152" s="131">
        <f t="shared" si="7"/>
        <v>0</v>
      </c>
      <c r="BB152" s="131">
        <f t="shared" si="8"/>
        <v>0</v>
      </c>
      <c r="BC152" s="131">
        <f t="shared" si="9"/>
        <v>0</v>
      </c>
      <c r="BD152" s="131">
        <f t="shared" si="10"/>
        <v>0</v>
      </c>
      <c r="BE152" s="131">
        <f t="shared" si="11"/>
        <v>0</v>
      </c>
      <c r="CA152" s="157">
        <v>8</v>
      </c>
      <c r="CB152" s="157">
        <v>0</v>
      </c>
      <c r="CZ152" s="131">
        <v>0</v>
      </c>
    </row>
    <row r="153" spans="1:104" x14ac:dyDescent="0.2">
      <c r="A153" s="151">
        <v>58</v>
      </c>
      <c r="B153" s="152" t="s">
        <v>284</v>
      </c>
      <c r="C153" s="153" t="s">
        <v>285</v>
      </c>
      <c r="D153" s="154" t="s">
        <v>127</v>
      </c>
      <c r="E153" s="155">
        <v>5.7937950000000003</v>
      </c>
      <c r="F153" s="155"/>
      <c r="G153" s="156">
        <f t="shared" si="6"/>
        <v>0</v>
      </c>
      <c r="O153" s="150">
        <v>2</v>
      </c>
      <c r="AA153" s="131">
        <v>8</v>
      </c>
      <c r="AB153" s="131">
        <v>0</v>
      </c>
      <c r="AC153" s="131">
        <v>3</v>
      </c>
      <c r="AZ153" s="131">
        <v>1</v>
      </c>
      <c r="BA153" s="131">
        <f t="shared" si="7"/>
        <v>0</v>
      </c>
      <c r="BB153" s="131">
        <f t="shared" si="8"/>
        <v>0</v>
      </c>
      <c r="BC153" s="131">
        <f t="shared" si="9"/>
        <v>0</v>
      </c>
      <c r="BD153" s="131">
        <f t="shared" si="10"/>
        <v>0</v>
      </c>
      <c r="BE153" s="131">
        <f t="shared" si="11"/>
        <v>0</v>
      </c>
      <c r="CA153" s="157">
        <v>8</v>
      </c>
      <c r="CB153" s="157">
        <v>0</v>
      </c>
      <c r="CZ153" s="131">
        <v>0</v>
      </c>
    </row>
    <row r="154" spans="1:104" x14ac:dyDescent="0.2">
      <c r="A154" s="151">
        <v>59</v>
      </c>
      <c r="B154" s="152" t="s">
        <v>286</v>
      </c>
      <c r="C154" s="153" t="s">
        <v>287</v>
      </c>
      <c r="D154" s="154" t="s">
        <v>127</v>
      </c>
      <c r="E154" s="155">
        <v>17.381385000000002</v>
      </c>
      <c r="F154" s="155"/>
      <c r="G154" s="156">
        <f t="shared" si="6"/>
        <v>0</v>
      </c>
      <c r="O154" s="150">
        <v>2</v>
      </c>
      <c r="AA154" s="131">
        <v>8</v>
      </c>
      <c r="AB154" s="131">
        <v>0</v>
      </c>
      <c r="AC154" s="131">
        <v>3</v>
      </c>
      <c r="AZ154" s="131">
        <v>1</v>
      </c>
      <c r="BA154" s="131">
        <f t="shared" si="7"/>
        <v>0</v>
      </c>
      <c r="BB154" s="131">
        <f t="shared" si="8"/>
        <v>0</v>
      </c>
      <c r="BC154" s="131">
        <f t="shared" si="9"/>
        <v>0</v>
      </c>
      <c r="BD154" s="131">
        <f t="shared" si="10"/>
        <v>0</v>
      </c>
      <c r="BE154" s="131">
        <f t="shared" si="11"/>
        <v>0</v>
      </c>
      <c r="CA154" s="157">
        <v>8</v>
      </c>
      <c r="CB154" s="157">
        <v>0</v>
      </c>
      <c r="CZ154" s="131">
        <v>0</v>
      </c>
    </row>
    <row r="155" spans="1:104" x14ac:dyDescent="0.2">
      <c r="A155" s="151">
        <v>60</v>
      </c>
      <c r="B155" s="152" t="s">
        <v>288</v>
      </c>
      <c r="C155" s="153" t="s">
        <v>289</v>
      </c>
      <c r="D155" s="154" t="s">
        <v>127</v>
      </c>
      <c r="E155" s="155">
        <v>5.7937950000000003</v>
      </c>
      <c r="F155" s="155"/>
      <c r="G155" s="156">
        <f t="shared" si="6"/>
        <v>0</v>
      </c>
      <c r="O155" s="150">
        <v>2</v>
      </c>
      <c r="AA155" s="131">
        <v>8</v>
      </c>
      <c r="AB155" s="131">
        <v>0</v>
      </c>
      <c r="AC155" s="131">
        <v>3</v>
      </c>
      <c r="AZ155" s="131">
        <v>1</v>
      </c>
      <c r="BA155" s="131">
        <f t="shared" si="7"/>
        <v>0</v>
      </c>
      <c r="BB155" s="131">
        <f t="shared" si="8"/>
        <v>0</v>
      </c>
      <c r="BC155" s="131">
        <f t="shared" si="9"/>
        <v>0</v>
      </c>
      <c r="BD155" s="131">
        <f t="shared" si="10"/>
        <v>0</v>
      </c>
      <c r="BE155" s="131">
        <f t="shared" si="11"/>
        <v>0</v>
      </c>
      <c r="CA155" s="157">
        <v>8</v>
      </c>
      <c r="CB155" s="157">
        <v>0</v>
      </c>
      <c r="CZ155" s="131">
        <v>0</v>
      </c>
    </row>
    <row r="156" spans="1:104" x14ac:dyDescent="0.2">
      <c r="A156" s="151">
        <v>61</v>
      </c>
      <c r="B156" s="152" t="s">
        <v>290</v>
      </c>
      <c r="C156" s="153" t="s">
        <v>291</v>
      </c>
      <c r="D156" s="154" t="s">
        <v>127</v>
      </c>
      <c r="E156" s="155">
        <v>5.7937950000000003</v>
      </c>
      <c r="F156" s="155"/>
      <c r="G156" s="156">
        <f t="shared" si="6"/>
        <v>0</v>
      </c>
      <c r="O156" s="150">
        <v>2</v>
      </c>
      <c r="AA156" s="131">
        <v>8</v>
      </c>
      <c r="AB156" s="131">
        <v>0</v>
      </c>
      <c r="AC156" s="131">
        <v>3</v>
      </c>
      <c r="AZ156" s="131">
        <v>1</v>
      </c>
      <c r="BA156" s="131">
        <f t="shared" si="7"/>
        <v>0</v>
      </c>
      <c r="BB156" s="131">
        <f t="shared" si="8"/>
        <v>0</v>
      </c>
      <c r="BC156" s="131">
        <f t="shared" si="9"/>
        <v>0</v>
      </c>
      <c r="BD156" s="131">
        <f t="shared" si="10"/>
        <v>0</v>
      </c>
      <c r="BE156" s="131">
        <f t="shared" si="11"/>
        <v>0</v>
      </c>
      <c r="CA156" s="157">
        <v>8</v>
      </c>
      <c r="CB156" s="157">
        <v>0</v>
      </c>
      <c r="CZ156" s="131">
        <v>0</v>
      </c>
    </row>
    <row r="157" spans="1:104" x14ac:dyDescent="0.2">
      <c r="A157" s="151">
        <v>62</v>
      </c>
      <c r="B157" s="152" t="s">
        <v>292</v>
      </c>
      <c r="C157" s="153" t="s">
        <v>293</v>
      </c>
      <c r="D157" s="154" t="s">
        <v>127</v>
      </c>
      <c r="E157" s="155">
        <v>5.7937950000000003</v>
      </c>
      <c r="F157" s="155"/>
      <c r="G157" s="156">
        <f t="shared" si="6"/>
        <v>0</v>
      </c>
      <c r="O157" s="150">
        <v>2</v>
      </c>
      <c r="AA157" s="131">
        <v>8</v>
      </c>
      <c r="AB157" s="131">
        <v>0</v>
      </c>
      <c r="AC157" s="131">
        <v>3</v>
      </c>
      <c r="AZ157" s="131">
        <v>1</v>
      </c>
      <c r="BA157" s="131">
        <f t="shared" si="7"/>
        <v>0</v>
      </c>
      <c r="BB157" s="131">
        <f t="shared" si="8"/>
        <v>0</v>
      </c>
      <c r="BC157" s="131">
        <f t="shared" si="9"/>
        <v>0</v>
      </c>
      <c r="BD157" s="131">
        <f t="shared" si="10"/>
        <v>0</v>
      </c>
      <c r="BE157" s="131">
        <f t="shared" si="11"/>
        <v>0</v>
      </c>
      <c r="CA157" s="157">
        <v>8</v>
      </c>
      <c r="CB157" s="157">
        <v>0</v>
      </c>
      <c r="CZ157" s="131">
        <v>0</v>
      </c>
    </row>
    <row r="158" spans="1:104" x14ac:dyDescent="0.2">
      <c r="A158" s="164"/>
      <c r="B158" s="165" t="s">
        <v>77</v>
      </c>
      <c r="C158" s="166" t="str">
        <f>CONCATENATE(B143," ",C143)</f>
        <v>97 Prorážení otvorů</v>
      </c>
      <c r="D158" s="167"/>
      <c r="E158" s="168"/>
      <c r="F158" s="169"/>
      <c r="G158" s="170">
        <f>SUM(G143:G157)</f>
        <v>0</v>
      </c>
      <c r="O158" s="150">
        <v>4</v>
      </c>
      <c r="BA158" s="171">
        <f>SUM(BA143:BA157)</f>
        <v>0</v>
      </c>
      <c r="BB158" s="171">
        <f>SUM(BB143:BB157)</f>
        <v>0</v>
      </c>
      <c r="BC158" s="171">
        <f>SUM(BC143:BC157)</f>
        <v>0</v>
      </c>
      <c r="BD158" s="171">
        <f>SUM(BD143:BD157)</f>
        <v>0</v>
      </c>
      <c r="BE158" s="171">
        <f>SUM(BE143:BE157)</f>
        <v>0</v>
      </c>
    </row>
    <row r="159" spans="1:104" x14ac:dyDescent="0.2">
      <c r="A159" s="144" t="s">
        <v>74</v>
      </c>
      <c r="B159" s="145" t="s">
        <v>294</v>
      </c>
      <c r="C159" s="146" t="s">
        <v>295</v>
      </c>
      <c r="D159" s="147"/>
      <c r="E159" s="148"/>
      <c r="F159" s="148"/>
      <c r="G159" s="149"/>
      <c r="O159" s="150">
        <v>1</v>
      </c>
    </row>
    <row r="160" spans="1:104" x14ac:dyDescent="0.2">
      <c r="A160" s="151">
        <v>63</v>
      </c>
      <c r="B160" s="152" t="s">
        <v>296</v>
      </c>
      <c r="C160" s="153" t="s">
        <v>297</v>
      </c>
      <c r="D160" s="154" t="s">
        <v>127</v>
      </c>
      <c r="E160" s="155">
        <v>10.361050356</v>
      </c>
      <c r="F160" s="155"/>
      <c r="G160" s="156">
        <f>E160*F160</f>
        <v>0</v>
      </c>
      <c r="O160" s="150">
        <v>2</v>
      </c>
      <c r="AA160" s="131">
        <v>7</v>
      </c>
      <c r="AB160" s="131">
        <v>1</v>
      </c>
      <c r="AC160" s="131">
        <v>2</v>
      </c>
      <c r="AZ160" s="131">
        <v>1</v>
      </c>
      <c r="BA160" s="131">
        <f>IF(AZ160=1,G160,0)</f>
        <v>0</v>
      </c>
      <c r="BB160" s="131">
        <f>IF(AZ160=2,G160,0)</f>
        <v>0</v>
      </c>
      <c r="BC160" s="131">
        <f>IF(AZ160=3,G160,0)</f>
        <v>0</v>
      </c>
      <c r="BD160" s="131">
        <f>IF(AZ160=4,G160,0)</f>
        <v>0</v>
      </c>
      <c r="BE160" s="131">
        <f>IF(AZ160=5,G160,0)</f>
        <v>0</v>
      </c>
      <c r="CA160" s="157">
        <v>7</v>
      </c>
      <c r="CB160" s="157">
        <v>1</v>
      </c>
      <c r="CZ160" s="131">
        <v>0</v>
      </c>
    </row>
    <row r="161" spans="1:104" x14ac:dyDescent="0.2">
      <c r="A161" s="164"/>
      <c r="B161" s="165" t="s">
        <v>77</v>
      </c>
      <c r="C161" s="166" t="str">
        <f>CONCATENATE(B159," ",C159)</f>
        <v>99 Staveništní přesun hmot</v>
      </c>
      <c r="D161" s="167"/>
      <c r="E161" s="168"/>
      <c r="F161" s="169"/>
      <c r="G161" s="170">
        <f>SUM(G159:G160)</f>
        <v>0</v>
      </c>
      <c r="O161" s="150">
        <v>4</v>
      </c>
      <c r="BA161" s="171">
        <f>SUM(BA159:BA160)</f>
        <v>0</v>
      </c>
      <c r="BB161" s="171">
        <f>SUM(BB159:BB160)</f>
        <v>0</v>
      </c>
      <c r="BC161" s="171">
        <f>SUM(BC159:BC160)</f>
        <v>0</v>
      </c>
      <c r="BD161" s="171">
        <f>SUM(BD159:BD160)</f>
        <v>0</v>
      </c>
      <c r="BE161" s="171">
        <f>SUM(BE159:BE160)</f>
        <v>0</v>
      </c>
    </row>
    <row r="162" spans="1:104" x14ac:dyDescent="0.2">
      <c r="A162" s="144" t="s">
        <v>74</v>
      </c>
      <c r="B162" s="145" t="s">
        <v>298</v>
      </c>
      <c r="C162" s="146" t="s">
        <v>299</v>
      </c>
      <c r="D162" s="147"/>
      <c r="E162" s="148"/>
      <c r="F162" s="148"/>
      <c r="G162" s="149"/>
      <c r="O162" s="150">
        <v>1</v>
      </c>
    </row>
    <row r="163" spans="1:104" x14ac:dyDescent="0.2">
      <c r="A163" s="151">
        <v>64</v>
      </c>
      <c r="B163" s="152" t="s">
        <v>300</v>
      </c>
      <c r="C163" s="153" t="s">
        <v>301</v>
      </c>
      <c r="D163" s="154" t="s">
        <v>302</v>
      </c>
      <c r="E163" s="155">
        <v>1</v>
      </c>
      <c r="F163" s="155"/>
      <c r="G163" s="156">
        <f t="shared" ref="G163:G168" si="12">E163*F163</f>
        <v>0</v>
      </c>
      <c r="O163" s="150">
        <v>2</v>
      </c>
      <c r="AA163" s="131">
        <v>12</v>
      </c>
      <c r="AB163" s="131">
        <v>0</v>
      </c>
      <c r="AC163" s="131">
        <v>16</v>
      </c>
      <c r="AZ163" s="131">
        <v>1</v>
      </c>
      <c r="BA163" s="131">
        <f t="shared" ref="BA163:BA168" si="13">IF(AZ163=1,G163,0)</f>
        <v>0</v>
      </c>
      <c r="BB163" s="131">
        <f t="shared" ref="BB163:BB168" si="14">IF(AZ163=2,G163,0)</f>
        <v>0</v>
      </c>
      <c r="BC163" s="131">
        <f t="shared" ref="BC163:BC168" si="15">IF(AZ163=3,G163,0)</f>
        <v>0</v>
      </c>
      <c r="BD163" s="131">
        <f t="shared" ref="BD163:BD168" si="16">IF(AZ163=4,G163,0)</f>
        <v>0</v>
      </c>
      <c r="BE163" s="131">
        <f t="shared" ref="BE163:BE168" si="17">IF(AZ163=5,G163,0)</f>
        <v>0</v>
      </c>
      <c r="CA163" s="157">
        <v>12</v>
      </c>
      <c r="CB163" s="157">
        <v>0</v>
      </c>
      <c r="CZ163" s="131">
        <v>0</v>
      </c>
    </row>
    <row r="164" spans="1:104" x14ac:dyDescent="0.2">
      <c r="A164" s="151">
        <v>65</v>
      </c>
      <c r="B164" s="152" t="s">
        <v>303</v>
      </c>
      <c r="C164" s="153" t="s">
        <v>304</v>
      </c>
      <c r="D164" s="154" t="s">
        <v>302</v>
      </c>
      <c r="E164" s="155">
        <v>1</v>
      </c>
      <c r="F164" s="155"/>
      <c r="G164" s="156">
        <f t="shared" si="12"/>
        <v>0</v>
      </c>
      <c r="O164" s="150">
        <v>2</v>
      </c>
      <c r="AA164" s="131">
        <v>12</v>
      </c>
      <c r="AB164" s="131">
        <v>0</v>
      </c>
      <c r="AC164" s="131">
        <v>17</v>
      </c>
      <c r="AZ164" s="131">
        <v>1</v>
      </c>
      <c r="BA164" s="131">
        <f t="shared" si="13"/>
        <v>0</v>
      </c>
      <c r="BB164" s="131">
        <f t="shared" si="14"/>
        <v>0</v>
      </c>
      <c r="BC164" s="131">
        <f t="shared" si="15"/>
        <v>0</v>
      </c>
      <c r="BD164" s="131">
        <f t="shared" si="16"/>
        <v>0</v>
      </c>
      <c r="BE164" s="131">
        <f t="shared" si="17"/>
        <v>0</v>
      </c>
      <c r="CA164" s="157">
        <v>12</v>
      </c>
      <c r="CB164" s="157">
        <v>0</v>
      </c>
      <c r="CZ164" s="131">
        <v>0</v>
      </c>
    </row>
    <row r="165" spans="1:104" x14ac:dyDescent="0.2">
      <c r="A165" s="151">
        <v>66</v>
      </c>
      <c r="B165" s="152" t="s">
        <v>305</v>
      </c>
      <c r="C165" s="153" t="s">
        <v>306</v>
      </c>
      <c r="D165" s="154" t="s">
        <v>302</v>
      </c>
      <c r="E165" s="155">
        <v>1</v>
      </c>
      <c r="F165" s="155"/>
      <c r="G165" s="156">
        <f t="shared" si="12"/>
        <v>0</v>
      </c>
      <c r="O165" s="150">
        <v>2</v>
      </c>
      <c r="AA165" s="131">
        <v>12</v>
      </c>
      <c r="AB165" s="131">
        <v>0</v>
      </c>
      <c r="AC165" s="131">
        <v>18</v>
      </c>
      <c r="AZ165" s="131">
        <v>1</v>
      </c>
      <c r="BA165" s="131">
        <f t="shared" si="13"/>
        <v>0</v>
      </c>
      <c r="BB165" s="131">
        <f t="shared" si="14"/>
        <v>0</v>
      </c>
      <c r="BC165" s="131">
        <f t="shared" si="15"/>
        <v>0</v>
      </c>
      <c r="BD165" s="131">
        <f t="shared" si="16"/>
        <v>0</v>
      </c>
      <c r="BE165" s="131">
        <f t="shared" si="17"/>
        <v>0</v>
      </c>
      <c r="CA165" s="157">
        <v>12</v>
      </c>
      <c r="CB165" s="157">
        <v>0</v>
      </c>
      <c r="CZ165" s="131">
        <v>0</v>
      </c>
    </row>
    <row r="166" spans="1:104" x14ac:dyDescent="0.2">
      <c r="A166" s="151">
        <v>67</v>
      </c>
      <c r="B166" s="152" t="s">
        <v>307</v>
      </c>
      <c r="C166" s="153" t="s">
        <v>308</v>
      </c>
      <c r="D166" s="154" t="s">
        <v>302</v>
      </c>
      <c r="E166" s="155">
        <v>1</v>
      </c>
      <c r="F166" s="155"/>
      <c r="G166" s="156">
        <f t="shared" si="12"/>
        <v>0</v>
      </c>
      <c r="O166" s="150">
        <v>2</v>
      </c>
      <c r="AA166" s="131">
        <v>12</v>
      </c>
      <c r="AB166" s="131">
        <v>0</v>
      </c>
      <c r="AC166" s="131">
        <v>19</v>
      </c>
      <c r="AZ166" s="131">
        <v>1</v>
      </c>
      <c r="BA166" s="131">
        <f t="shared" si="13"/>
        <v>0</v>
      </c>
      <c r="BB166" s="131">
        <f t="shared" si="14"/>
        <v>0</v>
      </c>
      <c r="BC166" s="131">
        <f t="shared" si="15"/>
        <v>0</v>
      </c>
      <c r="BD166" s="131">
        <f t="shared" si="16"/>
        <v>0</v>
      </c>
      <c r="BE166" s="131">
        <f t="shared" si="17"/>
        <v>0</v>
      </c>
      <c r="CA166" s="157">
        <v>12</v>
      </c>
      <c r="CB166" s="157">
        <v>0</v>
      </c>
      <c r="CZ166" s="131">
        <v>0</v>
      </c>
    </row>
    <row r="167" spans="1:104" x14ac:dyDescent="0.2">
      <c r="A167" s="151">
        <v>68</v>
      </c>
      <c r="B167" s="152" t="s">
        <v>309</v>
      </c>
      <c r="C167" s="153" t="s">
        <v>310</v>
      </c>
      <c r="D167" s="154" t="s">
        <v>302</v>
      </c>
      <c r="E167" s="155">
        <v>1</v>
      </c>
      <c r="F167" s="155"/>
      <c r="G167" s="156">
        <f t="shared" si="12"/>
        <v>0</v>
      </c>
      <c r="O167" s="150">
        <v>2</v>
      </c>
      <c r="AA167" s="131">
        <v>12</v>
      </c>
      <c r="AB167" s="131">
        <v>0</v>
      </c>
      <c r="AC167" s="131">
        <v>20</v>
      </c>
      <c r="AZ167" s="131">
        <v>1</v>
      </c>
      <c r="BA167" s="131">
        <f t="shared" si="13"/>
        <v>0</v>
      </c>
      <c r="BB167" s="131">
        <f t="shared" si="14"/>
        <v>0</v>
      </c>
      <c r="BC167" s="131">
        <f t="shared" si="15"/>
        <v>0</v>
      </c>
      <c r="BD167" s="131">
        <f t="shared" si="16"/>
        <v>0</v>
      </c>
      <c r="BE167" s="131">
        <f t="shared" si="17"/>
        <v>0</v>
      </c>
      <c r="CA167" s="157">
        <v>12</v>
      </c>
      <c r="CB167" s="157">
        <v>0</v>
      </c>
      <c r="CZ167" s="131">
        <v>0</v>
      </c>
    </row>
    <row r="168" spans="1:104" x14ac:dyDescent="0.2">
      <c r="A168" s="151">
        <v>69</v>
      </c>
      <c r="B168" s="152" t="s">
        <v>311</v>
      </c>
      <c r="C168" s="153" t="s">
        <v>312</v>
      </c>
      <c r="D168" s="154" t="s">
        <v>302</v>
      </c>
      <c r="E168" s="155">
        <v>1</v>
      </c>
      <c r="F168" s="155"/>
      <c r="G168" s="156">
        <f t="shared" si="12"/>
        <v>0</v>
      </c>
      <c r="O168" s="150">
        <v>2</v>
      </c>
      <c r="AA168" s="131">
        <v>12</v>
      </c>
      <c r="AB168" s="131">
        <v>0</v>
      </c>
      <c r="AC168" s="131">
        <v>22</v>
      </c>
      <c r="AZ168" s="131">
        <v>1</v>
      </c>
      <c r="BA168" s="131">
        <f t="shared" si="13"/>
        <v>0</v>
      </c>
      <c r="BB168" s="131">
        <f t="shared" si="14"/>
        <v>0</v>
      </c>
      <c r="BC168" s="131">
        <f t="shared" si="15"/>
        <v>0</v>
      </c>
      <c r="BD168" s="131">
        <f t="shared" si="16"/>
        <v>0</v>
      </c>
      <c r="BE168" s="131">
        <f t="shared" si="17"/>
        <v>0</v>
      </c>
      <c r="CA168" s="157">
        <v>12</v>
      </c>
      <c r="CB168" s="157">
        <v>0</v>
      </c>
      <c r="CZ168" s="131">
        <v>0</v>
      </c>
    </row>
    <row r="169" spans="1:104" x14ac:dyDescent="0.2">
      <c r="A169" s="164"/>
      <c r="B169" s="165" t="s">
        <v>77</v>
      </c>
      <c r="C169" s="166" t="str">
        <f>CONCATENATE(B162," ",C162)</f>
        <v>VN Vedlejší náklady</v>
      </c>
      <c r="D169" s="167"/>
      <c r="E169" s="168"/>
      <c r="F169" s="169"/>
      <c r="G169" s="170">
        <f>SUM(G162:G168)</f>
        <v>0</v>
      </c>
      <c r="O169" s="150">
        <v>4</v>
      </c>
      <c r="BA169" s="171">
        <f>SUM(BA162:BA168)</f>
        <v>0</v>
      </c>
      <c r="BB169" s="171">
        <f>SUM(BB162:BB168)</f>
        <v>0</v>
      </c>
      <c r="BC169" s="171">
        <f>SUM(BC162:BC168)</f>
        <v>0</v>
      </c>
      <c r="BD169" s="171">
        <f>SUM(BD162:BD168)</f>
        <v>0</v>
      </c>
      <c r="BE169" s="171">
        <f>SUM(BE162:BE168)</f>
        <v>0</v>
      </c>
    </row>
    <row r="170" spans="1:104" x14ac:dyDescent="0.2">
      <c r="A170" s="144" t="s">
        <v>74</v>
      </c>
      <c r="B170" s="145" t="s">
        <v>313</v>
      </c>
      <c r="C170" s="146" t="s">
        <v>314</v>
      </c>
      <c r="D170" s="147"/>
      <c r="E170" s="148"/>
      <c r="F170" s="148"/>
      <c r="G170" s="149"/>
      <c r="O170" s="150">
        <v>1</v>
      </c>
    </row>
    <row r="171" spans="1:104" x14ac:dyDescent="0.2">
      <c r="A171" s="151">
        <v>70</v>
      </c>
      <c r="B171" s="152" t="s">
        <v>315</v>
      </c>
      <c r="C171" s="153" t="s">
        <v>316</v>
      </c>
      <c r="D171" s="154" t="s">
        <v>220</v>
      </c>
      <c r="E171" s="155">
        <v>1</v>
      </c>
      <c r="F171" s="155"/>
      <c r="G171" s="156">
        <f>E171*F171</f>
        <v>0</v>
      </c>
      <c r="O171" s="150">
        <v>2</v>
      </c>
      <c r="AA171" s="131">
        <v>12</v>
      </c>
      <c r="AB171" s="131">
        <v>0</v>
      </c>
      <c r="AC171" s="131">
        <v>132</v>
      </c>
      <c r="AZ171" s="131">
        <v>2</v>
      </c>
      <c r="BA171" s="131">
        <f>IF(AZ171=1,G171,0)</f>
        <v>0</v>
      </c>
      <c r="BB171" s="131">
        <f>IF(AZ171=2,G171,0)</f>
        <v>0</v>
      </c>
      <c r="BC171" s="131">
        <f>IF(AZ171=3,G171,0)</f>
        <v>0</v>
      </c>
      <c r="BD171" s="131">
        <f>IF(AZ171=4,G171,0)</f>
        <v>0</v>
      </c>
      <c r="BE171" s="131">
        <f>IF(AZ171=5,G171,0)</f>
        <v>0</v>
      </c>
      <c r="CA171" s="157">
        <v>12</v>
      </c>
      <c r="CB171" s="157">
        <v>0</v>
      </c>
      <c r="CZ171" s="131">
        <v>0</v>
      </c>
    </row>
    <row r="172" spans="1:104" x14ac:dyDescent="0.2">
      <c r="A172" s="158"/>
      <c r="B172" s="160"/>
      <c r="C172" s="207" t="s">
        <v>317</v>
      </c>
      <c r="D172" s="208"/>
      <c r="E172" s="161">
        <v>1</v>
      </c>
      <c r="F172" s="162"/>
      <c r="G172" s="163"/>
      <c r="M172" s="159" t="s">
        <v>317</v>
      </c>
      <c r="O172" s="150"/>
    </row>
    <row r="173" spans="1:104" x14ac:dyDescent="0.2">
      <c r="A173" s="164"/>
      <c r="B173" s="165" t="s">
        <v>77</v>
      </c>
      <c r="C173" s="166" t="str">
        <f>CONCATENATE(B170," ",C170)</f>
        <v>720 Zdravotechnická instalace</v>
      </c>
      <c r="D173" s="167"/>
      <c r="E173" s="168"/>
      <c r="F173" s="169"/>
      <c r="G173" s="170">
        <f>SUM(G170:G172)</f>
        <v>0</v>
      </c>
      <c r="O173" s="150">
        <v>4</v>
      </c>
      <c r="BA173" s="171">
        <f>SUM(BA170:BA172)</f>
        <v>0</v>
      </c>
      <c r="BB173" s="171">
        <f>SUM(BB170:BB172)</f>
        <v>0</v>
      </c>
      <c r="BC173" s="171">
        <f>SUM(BC170:BC172)</f>
        <v>0</v>
      </c>
      <c r="BD173" s="171">
        <f>SUM(BD170:BD172)</f>
        <v>0</v>
      </c>
      <c r="BE173" s="171">
        <f>SUM(BE170:BE172)</f>
        <v>0</v>
      </c>
    </row>
    <row r="174" spans="1:104" x14ac:dyDescent="0.2">
      <c r="A174" s="144" t="s">
        <v>74</v>
      </c>
      <c r="B174" s="145" t="s">
        <v>318</v>
      </c>
      <c r="C174" s="146" t="s">
        <v>319</v>
      </c>
      <c r="D174" s="147"/>
      <c r="E174" s="148"/>
      <c r="F174" s="148"/>
      <c r="G174" s="149"/>
      <c r="O174" s="150">
        <v>1</v>
      </c>
    </row>
    <row r="175" spans="1:104" x14ac:dyDescent="0.2">
      <c r="A175" s="151">
        <v>71</v>
      </c>
      <c r="B175" s="152" t="s">
        <v>320</v>
      </c>
      <c r="C175" s="153" t="s">
        <v>321</v>
      </c>
      <c r="D175" s="154" t="s">
        <v>220</v>
      </c>
      <c r="E175" s="155">
        <v>1</v>
      </c>
      <c r="F175" s="155"/>
      <c r="G175" s="156">
        <f>E175*F175</f>
        <v>0</v>
      </c>
      <c r="O175" s="150">
        <v>2</v>
      </c>
      <c r="AA175" s="131">
        <v>12</v>
      </c>
      <c r="AB175" s="131">
        <v>0</v>
      </c>
      <c r="AC175" s="131">
        <v>134</v>
      </c>
      <c r="AZ175" s="131">
        <v>2</v>
      </c>
      <c r="BA175" s="131">
        <f>IF(AZ175=1,G175,0)</f>
        <v>0</v>
      </c>
      <c r="BB175" s="131">
        <f>IF(AZ175=2,G175,0)</f>
        <v>0</v>
      </c>
      <c r="BC175" s="131">
        <f>IF(AZ175=3,G175,0)</f>
        <v>0</v>
      </c>
      <c r="BD175" s="131">
        <f>IF(AZ175=4,G175,0)</f>
        <v>0</v>
      </c>
      <c r="BE175" s="131">
        <f>IF(AZ175=5,G175,0)</f>
        <v>0</v>
      </c>
      <c r="CA175" s="157">
        <v>12</v>
      </c>
      <c r="CB175" s="157">
        <v>0</v>
      </c>
      <c r="CZ175" s="131">
        <v>0</v>
      </c>
    </row>
    <row r="176" spans="1:104" x14ac:dyDescent="0.2">
      <c r="A176" s="158"/>
      <c r="B176" s="160"/>
      <c r="C176" s="207" t="s">
        <v>317</v>
      </c>
      <c r="D176" s="208"/>
      <c r="E176" s="161">
        <v>1</v>
      </c>
      <c r="F176" s="162"/>
      <c r="G176" s="163"/>
      <c r="M176" s="159" t="s">
        <v>317</v>
      </c>
      <c r="O176" s="150"/>
    </row>
    <row r="177" spans="1:104" x14ac:dyDescent="0.2">
      <c r="A177" s="164"/>
      <c r="B177" s="165" t="s">
        <v>77</v>
      </c>
      <c r="C177" s="166" t="str">
        <f>CONCATENATE(B174," ",C174)</f>
        <v>723 Vnitřní plynovod</v>
      </c>
      <c r="D177" s="167"/>
      <c r="E177" s="168"/>
      <c r="F177" s="169"/>
      <c r="G177" s="170">
        <f>SUM(G174:G176)</f>
        <v>0</v>
      </c>
      <c r="O177" s="150">
        <v>4</v>
      </c>
      <c r="BA177" s="171">
        <f>SUM(BA174:BA176)</f>
        <v>0</v>
      </c>
      <c r="BB177" s="171">
        <f>SUM(BB174:BB176)</f>
        <v>0</v>
      </c>
      <c r="BC177" s="171">
        <f>SUM(BC174:BC176)</f>
        <v>0</v>
      </c>
      <c r="BD177" s="171">
        <f>SUM(BD174:BD176)</f>
        <v>0</v>
      </c>
      <c r="BE177" s="171">
        <f>SUM(BE174:BE176)</f>
        <v>0</v>
      </c>
    </row>
    <row r="178" spans="1:104" x14ac:dyDescent="0.2">
      <c r="A178" s="144" t="s">
        <v>74</v>
      </c>
      <c r="B178" s="145" t="s">
        <v>322</v>
      </c>
      <c r="C178" s="146" t="s">
        <v>323</v>
      </c>
      <c r="D178" s="147"/>
      <c r="E178" s="148"/>
      <c r="F178" s="148"/>
      <c r="G178" s="149"/>
      <c r="O178" s="150">
        <v>1</v>
      </c>
    </row>
    <row r="179" spans="1:104" x14ac:dyDescent="0.2">
      <c r="A179" s="151">
        <v>72</v>
      </c>
      <c r="B179" s="152" t="s">
        <v>324</v>
      </c>
      <c r="C179" s="153" t="s">
        <v>325</v>
      </c>
      <c r="D179" s="154" t="s">
        <v>220</v>
      </c>
      <c r="E179" s="155">
        <v>1</v>
      </c>
      <c r="F179" s="155"/>
      <c r="G179" s="156">
        <f>E179*F179</f>
        <v>0</v>
      </c>
      <c r="O179" s="150">
        <v>2</v>
      </c>
      <c r="AA179" s="131">
        <v>12</v>
      </c>
      <c r="AB179" s="131">
        <v>0</v>
      </c>
      <c r="AC179" s="131">
        <v>133</v>
      </c>
      <c r="AZ179" s="131">
        <v>2</v>
      </c>
      <c r="BA179" s="131">
        <f>IF(AZ179=1,G179,0)</f>
        <v>0</v>
      </c>
      <c r="BB179" s="131">
        <f>IF(AZ179=2,G179,0)</f>
        <v>0</v>
      </c>
      <c r="BC179" s="131">
        <f>IF(AZ179=3,G179,0)</f>
        <v>0</v>
      </c>
      <c r="BD179" s="131">
        <f>IF(AZ179=4,G179,0)</f>
        <v>0</v>
      </c>
      <c r="BE179" s="131">
        <f>IF(AZ179=5,G179,0)</f>
        <v>0</v>
      </c>
      <c r="CA179" s="157">
        <v>12</v>
      </c>
      <c r="CB179" s="157">
        <v>0</v>
      </c>
      <c r="CZ179" s="131">
        <v>0</v>
      </c>
    </row>
    <row r="180" spans="1:104" x14ac:dyDescent="0.2">
      <c r="A180" s="158"/>
      <c r="B180" s="160"/>
      <c r="C180" s="207" t="s">
        <v>317</v>
      </c>
      <c r="D180" s="208"/>
      <c r="E180" s="161">
        <v>1</v>
      </c>
      <c r="F180" s="162"/>
      <c r="G180" s="163"/>
      <c r="M180" s="159" t="s">
        <v>317</v>
      </c>
      <c r="O180" s="150"/>
    </row>
    <row r="181" spans="1:104" x14ac:dyDescent="0.2">
      <c r="A181" s="164"/>
      <c r="B181" s="165" t="s">
        <v>77</v>
      </c>
      <c r="C181" s="166" t="str">
        <f>CONCATENATE(B178," ",C178)</f>
        <v>730 Ústřední vytápění</v>
      </c>
      <c r="D181" s="167"/>
      <c r="E181" s="168"/>
      <c r="F181" s="169"/>
      <c r="G181" s="170">
        <f>SUM(G178:G180)</f>
        <v>0</v>
      </c>
      <c r="O181" s="150">
        <v>4</v>
      </c>
      <c r="BA181" s="171">
        <f>SUM(BA178:BA180)</f>
        <v>0</v>
      </c>
      <c r="BB181" s="171">
        <f>SUM(BB178:BB180)</f>
        <v>0</v>
      </c>
      <c r="BC181" s="171">
        <f>SUM(BC178:BC180)</f>
        <v>0</v>
      </c>
      <c r="BD181" s="171">
        <f>SUM(BD178:BD180)</f>
        <v>0</v>
      </c>
      <c r="BE181" s="171">
        <f>SUM(BE178:BE180)</f>
        <v>0</v>
      </c>
    </row>
    <row r="182" spans="1:104" x14ac:dyDescent="0.2">
      <c r="A182" s="144" t="s">
        <v>74</v>
      </c>
      <c r="B182" s="145" t="s">
        <v>326</v>
      </c>
      <c r="C182" s="146" t="s">
        <v>327</v>
      </c>
      <c r="D182" s="147"/>
      <c r="E182" s="148"/>
      <c r="F182" s="148"/>
      <c r="G182" s="149"/>
      <c r="O182" s="150">
        <v>1</v>
      </c>
    </row>
    <row r="183" spans="1:104" x14ac:dyDescent="0.2">
      <c r="A183" s="151">
        <v>73</v>
      </c>
      <c r="B183" s="152" t="s">
        <v>328</v>
      </c>
      <c r="C183" s="153" t="s">
        <v>329</v>
      </c>
      <c r="D183" s="154" t="s">
        <v>183</v>
      </c>
      <c r="E183" s="155">
        <v>1.7</v>
      </c>
      <c r="F183" s="155"/>
      <c r="G183" s="156">
        <f>E183*F183</f>
        <v>0</v>
      </c>
      <c r="O183" s="150">
        <v>2</v>
      </c>
      <c r="AA183" s="131">
        <v>1</v>
      </c>
      <c r="AB183" s="131">
        <v>7</v>
      </c>
      <c r="AC183" s="131">
        <v>7</v>
      </c>
      <c r="AZ183" s="131">
        <v>2</v>
      </c>
      <c r="BA183" s="131">
        <f>IF(AZ183=1,G183,0)</f>
        <v>0</v>
      </c>
      <c r="BB183" s="131">
        <f>IF(AZ183=2,G183,0)</f>
        <v>0</v>
      </c>
      <c r="BC183" s="131">
        <f>IF(AZ183=3,G183,0)</f>
        <v>0</v>
      </c>
      <c r="BD183" s="131">
        <f>IF(AZ183=4,G183,0)</f>
        <v>0</v>
      </c>
      <c r="BE183" s="131">
        <f>IF(AZ183=5,G183,0)</f>
        <v>0</v>
      </c>
      <c r="CA183" s="157">
        <v>1</v>
      </c>
      <c r="CB183" s="157">
        <v>7</v>
      </c>
      <c r="CZ183" s="131">
        <v>1.91E-3</v>
      </c>
    </row>
    <row r="184" spans="1:104" x14ac:dyDescent="0.2">
      <c r="A184" s="158"/>
      <c r="B184" s="160"/>
      <c r="C184" s="207" t="s">
        <v>330</v>
      </c>
      <c r="D184" s="208"/>
      <c r="E184" s="161">
        <v>1.7</v>
      </c>
      <c r="F184" s="162"/>
      <c r="G184" s="163"/>
      <c r="M184" s="159" t="s">
        <v>330</v>
      </c>
      <c r="O184" s="150"/>
    </row>
    <row r="185" spans="1:104" x14ac:dyDescent="0.2">
      <c r="A185" s="151">
        <v>74</v>
      </c>
      <c r="B185" s="152" t="s">
        <v>331</v>
      </c>
      <c r="C185" s="153" t="s">
        <v>332</v>
      </c>
      <c r="D185" s="154" t="s">
        <v>183</v>
      </c>
      <c r="E185" s="155">
        <v>3</v>
      </c>
      <c r="F185" s="155"/>
      <c r="G185" s="156">
        <f>E185*F185</f>
        <v>0</v>
      </c>
      <c r="O185" s="150">
        <v>2</v>
      </c>
      <c r="AA185" s="131">
        <v>1</v>
      </c>
      <c r="AB185" s="131">
        <v>7</v>
      </c>
      <c r="AC185" s="131">
        <v>7</v>
      </c>
      <c r="AZ185" s="131">
        <v>2</v>
      </c>
      <c r="BA185" s="131">
        <f>IF(AZ185=1,G185,0)</f>
        <v>0</v>
      </c>
      <c r="BB185" s="131">
        <f>IF(AZ185=2,G185,0)</f>
        <v>0</v>
      </c>
      <c r="BC185" s="131">
        <f>IF(AZ185=3,G185,0)</f>
        <v>0</v>
      </c>
      <c r="BD185" s="131">
        <f>IF(AZ185=4,G185,0)</f>
        <v>0</v>
      </c>
      <c r="BE185" s="131">
        <f>IF(AZ185=5,G185,0)</f>
        <v>0</v>
      </c>
      <c r="CA185" s="157">
        <v>1</v>
      </c>
      <c r="CB185" s="157">
        <v>7</v>
      </c>
      <c r="CZ185" s="131">
        <v>0</v>
      </c>
    </row>
    <row r="186" spans="1:104" x14ac:dyDescent="0.2">
      <c r="A186" s="158"/>
      <c r="B186" s="160"/>
      <c r="C186" s="207" t="s">
        <v>333</v>
      </c>
      <c r="D186" s="208"/>
      <c r="E186" s="161">
        <v>3</v>
      </c>
      <c r="F186" s="162"/>
      <c r="G186" s="163"/>
      <c r="M186" s="159" t="s">
        <v>333</v>
      </c>
      <c r="O186" s="150"/>
    </row>
    <row r="187" spans="1:104" ht="22.5" x14ac:dyDescent="0.2">
      <c r="A187" s="151">
        <v>75</v>
      </c>
      <c r="B187" s="152" t="s">
        <v>334</v>
      </c>
      <c r="C187" s="153" t="s">
        <v>335</v>
      </c>
      <c r="D187" s="154" t="s">
        <v>183</v>
      </c>
      <c r="E187" s="155">
        <v>2.5</v>
      </c>
      <c r="F187" s="155"/>
      <c r="G187" s="156">
        <f>E187*F187</f>
        <v>0</v>
      </c>
      <c r="O187" s="150">
        <v>2</v>
      </c>
      <c r="AA187" s="131">
        <v>1</v>
      </c>
      <c r="AB187" s="131">
        <v>7</v>
      </c>
      <c r="AC187" s="131">
        <v>7</v>
      </c>
      <c r="AZ187" s="131">
        <v>2</v>
      </c>
      <c r="BA187" s="131">
        <f>IF(AZ187=1,G187,0)</f>
        <v>0</v>
      </c>
      <c r="BB187" s="131">
        <f>IF(AZ187=2,G187,0)</f>
        <v>0</v>
      </c>
      <c r="BC187" s="131">
        <f>IF(AZ187=3,G187,0)</f>
        <v>0</v>
      </c>
      <c r="BD187" s="131">
        <f>IF(AZ187=4,G187,0)</f>
        <v>0</v>
      </c>
      <c r="BE187" s="131">
        <f>IF(AZ187=5,G187,0)</f>
        <v>0</v>
      </c>
      <c r="CA187" s="157">
        <v>1</v>
      </c>
      <c r="CB187" s="157">
        <v>7</v>
      </c>
      <c r="CZ187" s="131">
        <v>4.2900000000000004E-3</v>
      </c>
    </row>
    <row r="188" spans="1:104" x14ac:dyDescent="0.2">
      <c r="A188" s="158"/>
      <c r="B188" s="160"/>
      <c r="C188" s="207" t="s">
        <v>336</v>
      </c>
      <c r="D188" s="208"/>
      <c r="E188" s="161">
        <v>2.5</v>
      </c>
      <c r="F188" s="162"/>
      <c r="G188" s="163"/>
      <c r="M188" s="159" t="s">
        <v>336</v>
      </c>
      <c r="O188" s="150"/>
    </row>
    <row r="189" spans="1:104" ht="22.5" x14ac:dyDescent="0.2">
      <c r="A189" s="151">
        <v>76</v>
      </c>
      <c r="B189" s="152" t="s">
        <v>337</v>
      </c>
      <c r="C189" s="153" t="s">
        <v>338</v>
      </c>
      <c r="D189" s="154" t="s">
        <v>183</v>
      </c>
      <c r="E189" s="155">
        <v>3.45</v>
      </c>
      <c r="F189" s="155"/>
      <c r="G189" s="156">
        <f>E189*F189</f>
        <v>0</v>
      </c>
      <c r="O189" s="150">
        <v>2</v>
      </c>
      <c r="AA189" s="131">
        <v>1</v>
      </c>
      <c r="AB189" s="131">
        <v>0</v>
      </c>
      <c r="AC189" s="131">
        <v>0</v>
      </c>
      <c r="AZ189" s="131">
        <v>2</v>
      </c>
      <c r="BA189" s="131">
        <f>IF(AZ189=1,G189,0)</f>
        <v>0</v>
      </c>
      <c r="BB189" s="131">
        <f>IF(AZ189=2,G189,0)</f>
        <v>0</v>
      </c>
      <c r="BC189" s="131">
        <f>IF(AZ189=3,G189,0)</f>
        <v>0</v>
      </c>
      <c r="BD189" s="131">
        <f>IF(AZ189=4,G189,0)</f>
        <v>0</v>
      </c>
      <c r="BE189" s="131">
        <f>IF(AZ189=5,G189,0)</f>
        <v>0</v>
      </c>
      <c r="CA189" s="157">
        <v>1</v>
      </c>
      <c r="CB189" s="157">
        <v>0</v>
      </c>
      <c r="CZ189" s="131">
        <v>2.2799999999999999E-3</v>
      </c>
    </row>
    <row r="190" spans="1:104" x14ac:dyDescent="0.2">
      <c r="A190" s="158"/>
      <c r="B190" s="160"/>
      <c r="C190" s="207" t="s">
        <v>333</v>
      </c>
      <c r="D190" s="208"/>
      <c r="E190" s="161">
        <v>3</v>
      </c>
      <c r="F190" s="162"/>
      <c r="G190" s="163"/>
      <c r="M190" s="159" t="s">
        <v>333</v>
      </c>
      <c r="O190" s="150"/>
    </row>
    <row r="191" spans="1:104" x14ac:dyDescent="0.2">
      <c r="A191" s="158"/>
      <c r="B191" s="160"/>
      <c r="C191" s="207" t="s">
        <v>339</v>
      </c>
      <c r="D191" s="208"/>
      <c r="E191" s="161">
        <v>0.45</v>
      </c>
      <c r="F191" s="162"/>
      <c r="G191" s="163"/>
      <c r="M191" s="159" t="s">
        <v>339</v>
      </c>
      <c r="O191" s="150"/>
    </row>
    <row r="192" spans="1:104" x14ac:dyDescent="0.2">
      <c r="A192" s="151">
        <v>77</v>
      </c>
      <c r="B192" s="152" t="s">
        <v>340</v>
      </c>
      <c r="C192" s="153" t="s">
        <v>341</v>
      </c>
      <c r="D192" s="154" t="s">
        <v>127</v>
      </c>
      <c r="E192" s="155">
        <v>2.1838E-2</v>
      </c>
      <c r="F192" s="155"/>
      <c r="G192" s="156">
        <f>E192*F192</f>
        <v>0</v>
      </c>
      <c r="O192" s="150">
        <v>2</v>
      </c>
      <c r="AA192" s="131">
        <v>7</v>
      </c>
      <c r="AB192" s="131">
        <v>1001</v>
      </c>
      <c r="AC192" s="131">
        <v>5</v>
      </c>
      <c r="AZ192" s="131">
        <v>2</v>
      </c>
      <c r="BA192" s="131">
        <f>IF(AZ192=1,G192,0)</f>
        <v>0</v>
      </c>
      <c r="BB192" s="131">
        <f>IF(AZ192=2,G192,0)</f>
        <v>0</v>
      </c>
      <c r="BC192" s="131">
        <f>IF(AZ192=3,G192,0)</f>
        <v>0</v>
      </c>
      <c r="BD192" s="131">
        <f>IF(AZ192=4,G192,0)</f>
        <v>0</v>
      </c>
      <c r="BE192" s="131">
        <f>IF(AZ192=5,G192,0)</f>
        <v>0</v>
      </c>
      <c r="CA192" s="157">
        <v>7</v>
      </c>
      <c r="CB192" s="157">
        <v>1001</v>
      </c>
      <c r="CZ192" s="131">
        <v>0</v>
      </c>
    </row>
    <row r="193" spans="1:104" x14ac:dyDescent="0.2">
      <c r="A193" s="164"/>
      <c r="B193" s="165" t="s">
        <v>77</v>
      </c>
      <c r="C193" s="166" t="str">
        <f>CONCATENATE(B182," ",C182)</f>
        <v>764 Konstrukce klempířské</v>
      </c>
      <c r="D193" s="167"/>
      <c r="E193" s="168"/>
      <c r="F193" s="169"/>
      <c r="G193" s="170">
        <f>SUM(G182:G192)</f>
        <v>0</v>
      </c>
      <c r="O193" s="150">
        <v>4</v>
      </c>
      <c r="BA193" s="171">
        <f>SUM(BA182:BA192)</f>
        <v>0</v>
      </c>
      <c r="BB193" s="171">
        <f>SUM(BB182:BB192)</f>
        <v>0</v>
      </c>
      <c r="BC193" s="171">
        <f>SUM(BC182:BC192)</f>
        <v>0</v>
      </c>
      <c r="BD193" s="171">
        <f>SUM(BD182:BD192)</f>
        <v>0</v>
      </c>
      <c r="BE193" s="171">
        <f>SUM(BE182:BE192)</f>
        <v>0</v>
      </c>
    </row>
    <row r="194" spans="1:104" x14ac:dyDescent="0.2">
      <c r="A194" s="144" t="s">
        <v>74</v>
      </c>
      <c r="B194" s="145" t="s">
        <v>342</v>
      </c>
      <c r="C194" s="146" t="s">
        <v>343</v>
      </c>
      <c r="D194" s="147"/>
      <c r="E194" s="148"/>
      <c r="F194" s="148"/>
      <c r="G194" s="149"/>
      <c r="O194" s="150">
        <v>1</v>
      </c>
    </row>
    <row r="195" spans="1:104" x14ac:dyDescent="0.2">
      <c r="A195" s="151">
        <v>78</v>
      </c>
      <c r="B195" s="152" t="s">
        <v>344</v>
      </c>
      <c r="C195" s="153" t="s">
        <v>345</v>
      </c>
      <c r="D195" s="154" t="s">
        <v>143</v>
      </c>
      <c r="E195" s="155">
        <v>2</v>
      </c>
      <c r="F195" s="155"/>
      <c r="G195" s="156">
        <f>E195*F195</f>
        <v>0</v>
      </c>
      <c r="O195" s="150">
        <v>2</v>
      </c>
      <c r="AA195" s="131">
        <v>1</v>
      </c>
      <c r="AB195" s="131">
        <v>7</v>
      </c>
      <c r="AC195" s="131">
        <v>7</v>
      </c>
      <c r="AZ195" s="131">
        <v>2</v>
      </c>
      <c r="BA195" s="131">
        <f>IF(AZ195=1,G195,0)</f>
        <v>0</v>
      </c>
      <c r="BB195" s="131">
        <f>IF(AZ195=2,G195,0)</f>
        <v>0</v>
      </c>
      <c r="BC195" s="131">
        <f>IF(AZ195=3,G195,0)</f>
        <v>0</v>
      </c>
      <c r="BD195" s="131">
        <f>IF(AZ195=4,G195,0)</f>
        <v>0</v>
      </c>
      <c r="BE195" s="131">
        <f>IF(AZ195=5,G195,0)</f>
        <v>0</v>
      </c>
      <c r="CA195" s="157">
        <v>1</v>
      </c>
      <c r="CB195" s="157">
        <v>7</v>
      </c>
      <c r="CZ195" s="131">
        <v>0</v>
      </c>
    </row>
    <row r="196" spans="1:104" x14ac:dyDescent="0.2">
      <c r="A196" s="158"/>
      <c r="B196" s="160"/>
      <c r="C196" s="207" t="s">
        <v>346</v>
      </c>
      <c r="D196" s="208"/>
      <c r="E196" s="161">
        <v>1</v>
      </c>
      <c r="F196" s="162"/>
      <c r="G196" s="163"/>
      <c r="M196" s="159" t="s">
        <v>346</v>
      </c>
      <c r="O196" s="150"/>
    </row>
    <row r="197" spans="1:104" x14ac:dyDescent="0.2">
      <c r="A197" s="158"/>
      <c r="B197" s="160"/>
      <c r="C197" s="207" t="s">
        <v>347</v>
      </c>
      <c r="D197" s="208"/>
      <c r="E197" s="161">
        <v>1</v>
      </c>
      <c r="F197" s="162"/>
      <c r="G197" s="163"/>
      <c r="M197" s="159" t="s">
        <v>347</v>
      </c>
      <c r="O197" s="150"/>
    </row>
    <row r="198" spans="1:104" x14ac:dyDescent="0.2">
      <c r="A198" s="151">
        <v>79</v>
      </c>
      <c r="B198" s="152" t="s">
        <v>348</v>
      </c>
      <c r="C198" s="153" t="s">
        <v>349</v>
      </c>
      <c r="D198" s="154" t="s">
        <v>143</v>
      </c>
      <c r="E198" s="155">
        <v>2</v>
      </c>
      <c r="F198" s="155"/>
      <c r="G198" s="156">
        <f>E198*F198</f>
        <v>0</v>
      </c>
      <c r="O198" s="150">
        <v>2</v>
      </c>
      <c r="AA198" s="131">
        <v>1</v>
      </c>
      <c r="AB198" s="131">
        <v>7</v>
      </c>
      <c r="AC198" s="131">
        <v>7</v>
      </c>
      <c r="AZ198" s="131">
        <v>2</v>
      </c>
      <c r="BA198" s="131">
        <f>IF(AZ198=1,G198,0)</f>
        <v>0</v>
      </c>
      <c r="BB198" s="131">
        <f>IF(AZ198=2,G198,0)</f>
        <v>0</v>
      </c>
      <c r="BC198" s="131">
        <f>IF(AZ198=3,G198,0)</f>
        <v>0</v>
      </c>
      <c r="BD198" s="131">
        <f>IF(AZ198=4,G198,0)</f>
        <v>0</v>
      </c>
      <c r="BE198" s="131">
        <f>IF(AZ198=5,G198,0)</f>
        <v>0</v>
      </c>
      <c r="CA198" s="157">
        <v>1</v>
      </c>
      <c r="CB198" s="157">
        <v>7</v>
      </c>
      <c r="CZ198" s="131">
        <v>2.0000000000000002E-5</v>
      </c>
    </row>
    <row r="199" spans="1:104" x14ac:dyDescent="0.2">
      <c r="A199" s="151">
        <v>80</v>
      </c>
      <c r="B199" s="152" t="s">
        <v>350</v>
      </c>
      <c r="C199" s="153" t="s">
        <v>351</v>
      </c>
      <c r="D199" s="154" t="s">
        <v>143</v>
      </c>
      <c r="E199" s="155">
        <v>2</v>
      </c>
      <c r="F199" s="155"/>
      <c r="G199" s="156">
        <f>E199*F199</f>
        <v>0</v>
      </c>
      <c r="O199" s="150">
        <v>2</v>
      </c>
      <c r="AA199" s="131">
        <v>1</v>
      </c>
      <c r="AB199" s="131">
        <v>7</v>
      </c>
      <c r="AC199" s="131">
        <v>7</v>
      </c>
      <c r="AZ199" s="131">
        <v>2</v>
      </c>
      <c r="BA199" s="131">
        <f>IF(AZ199=1,G199,0)</f>
        <v>0</v>
      </c>
      <c r="BB199" s="131">
        <f>IF(AZ199=2,G199,0)</f>
        <v>0</v>
      </c>
      <c r="BC199" s="131">
        <f>IF(AZ199=3,G199,0)</f>
        <v>0</v>
      </c>
      <c r="BD199" s="131">
        <f>IF(AZ199=4,G199,0)</f>
        <v>0</v>
      </c>
      <c r="BE199" s="131">
        <f>IF(AZ199=5,G199,0)</f>
        <v>0</v>
      </c>
      <c r="CA199" s="157">
        <v>1</v>
      </c>
      <c r="CB199" s="157">
        <v>7</v>
      </c>
      <c r="CZ199" s="131">
        <v>0</v>
      </c>
    </row>
    <row r="200" spans="1:104" x14ac:dyDescent="0.2">
      <c r="A200" s="151">
        <v>81</v>
      </c>
      <c r="B200" s="152" t="s">
        <v>352</v>
      </c>
      <c r="C200" s="153" t="s">
        <v>353</v>
      </c>
      <c r="D200" s="154" t="s">
        <v>143</v>
      </c>
      <c r="E200" s="155">
        <v>3</v>
      </c>
      <c r="F200" s="155"/>
      <c r="G200" s="156">
        <f>E200*F200</f>
        <v>0</v>
      </c>
      <c r="O200" s="150">
        <v>2</v>
      </c>
      <c r="AA200" s="131">
        <v>1</v>
      </c>
      <c r="AB200" s="131">
        <v>7</v>
      </c>
      <c r="AC200" s="131">
        <v>7</v>
      </c>
      <c r="AZ200" s="131">
        <v>2</v>
      </c>
      <c r="BA200" s="131">
        <f>IF(AZ200=1,G200,0)</f>
        <v>0</v>
      </c>
      <c r="BB200" s="131">
        <f>IF(AZ200=2,G200,0)</f>
        <v>0</v>
      </c>
      <c r="BC200" s="131">
        <f>IF(AZ200=3,G200,0)</f>
        <v>0</v>
      </c>
      <c r="BD200" s="131">
        <f>IF(AZ200=4,G200,0)</f>
        <v>0</v>
      </c>
      <c r="BE200" s="131">
        <f>IF(AZ200=5,G200,0)</f>
        <v>0</v>
      </c>
      <c r="CA200" s="157">
        <v>1</v>
      </c>
      <c r="CB200" s="157">
        <v>7</v>
      </c>
      <c r="CZ200" s="131">
        <v>1.0000000000000001E-5</v>
      </c>
    </row>
    <row r="201" spans="1:104" x14ac:dyDescent="0.2">
      <c r="A201" s="158"/>
      <c r="B201" s="160"/>
      <c r="C201" s="207" t="s">
        <v>354</v>
      </c>
      <c r="D201" s="208"/>
      <c r="E201" s="161">
        <v>3</v>
      </c>
      <c r="F201" s="162"/>
      <c r="G201" s="163"/>
      <c r="M201" s="159" t="s">
        <v>354</v>
      </c>
      <c r="O201" s="150"/>
    </row>
    <row r="202" spans="1:104" x14ac:dyDescent="0.2">
      <c r="A202" s="151">
        <v>82</v>
      </c>
      <c r="B202" s="152" t="s">
        <v>355</v>
      </c>
      <c r="C202" s="153" t="s">
        <v>356</v>
      </c>
      <c r="D202" s="154" t="s">
        <v>143</v>
      </c>
      <c r="E202" s="155">
        <v>1</v>
      </c>
      <c r="F202" s="155"/>
      <c r="G202" s="156">
        <f>E202*F202</f>
        <v>0</v>
      </c>
      <c r="O202" s="150">
        <v>2</v>
      </c>
      <c r="AA202" s="131">
        <v>1</v>
      </c>
      <c r="AB202" s="131">
        <v>0</v>
      </c>
      <c r="AC202" s="131">
        <v>0</v>
      </c>
      <c r="AZ202" s="131">
        <v>2</v>
      </c>
      <c r="BA202" s="131">
        <f>IF(AZ202=1,G202,0)</f>
        <v>0</v>
      </c>
      <c r="BB202" s="131">
        <f>IF(AZ202=2,G202,0)</f>
        <v>0</v>
      </c>
      <c r="BC202" s="131">
        <f>IF(AZ202=3,G202,0)</f>
        <v>0</v>
      </c>
      <c r="BD202" s="131">
        <f>IF(AZ202=4,G202,0)</f>
        <v>0</v>
      </c>
      <c r="BE202" s="131">
        <f>IF(AZ202=5,G202,0)</f>
        <v>0</v>
      </c>
      <c r="CA202" s="157">
        <v>1</v>
      </c>
      <c r="CB202" s="157">
        <v>0</v>
      </c>
      <c r="CZ202" s="131">
        <v>0</v>
      </c>
    </row>
    <row r="203" spans="1:104" x14ac:dyDescent="0.2">
      <c r="A203" s="151">
        <v>83</v>
      </c>
      <c r="B203" s="152" t="s">
        <v>357</v>
      </c>
      <c r="C203" s="153" t="s">
        <v>358</v>
      </c>
      <c r="D203" s="154" t="s">
        <v>220</v>
      </c>
      <c r="E203" s="155">
        <v>1</v>
      </c>
      <c r="F203" s="155"/>
      <c r="G203" s="156">
        <f>E203*F203</f>
        <v>0</v>
      </c>
      <c r="O203" s="150">
        <v>2</v>
      </c>
      <c r="AA203" s="131">
        <v>12</v>
      </c>
      <c r="AB203" s="131">
        <v>0</v>
      </c>
      <c r="AC203" s="131">
        <v>135</v>
      </c>
      <c r="AZ203" s="131">
        <v>2</v>
      </c>
      <c r="BA203" s="131">
        <f>IF(AZ203=1,G203,0)</f>
        <v>0</v>
      </c>
      <c r="BB203" s="131">
        <f>IF(AZ203=2,G203,0)</f>
        <v>0</v>
      </c>
      <c r="BC203" s="131">
        <f>IF(AZ203=3,G203,0)</f>
        <v>0</v>
      </c>
      <c r="BD203" s="131">
        <f>IF(AZ203=4,G203,0)</f>
        <v>0</v>
      </c>
      <c r="BE203" s="131">
        <f>IF(AZ203=5,G203,0)</f>
        <v>0</v>
      </c>
      <c r="CA203" s="157">
        <v>12</v>
      </c>
      <c r="CB203" s="157">
        <v>0</v>
      </c>
      <c r="CZ203" s="131">
        <v>0</v>
      </c>
    </row>
    <row r="204" spans="1:104" x14ac:dyDescent="0.2">
      <c r="A204" s="158"/>
      <c r="B204" s="160"/>
      <c r="C204" s="207" t="s">
        <v>359</v>
      </c>
      <c r="D204" s="208"/>
      <c r="E204" s="161">
        <v>1</v>
      </c>
      <c r="F204" s="162"/>
      <c r="G204" s="163"/>
      <c r="M204" s="159" t="s">
        <v>359</v>
      </c>
      <c r="O204" s="150"/>
    </row>
    <row r="205" spans="1:104" ht="22.5" x14ac:dyDescent="0.2">
      <c r="A205" s="151">
        <v>84</v>
      </c>
      <c r="B205" s="152" t="s">
        <v>360</v>
      </c>
      <c r="C205" s="153" t="s">
        <v>361</v>
      </c>
      <c r="D205" s="154"/>
      <c r="E205" s="155">
        <v>0</v>
      </c>
      <c r="F205" s="155"/>
      <c r="G205" s="156">
        <f>E205*F205</f>
        <v>0</v>
      </c>
      <c r="O205" s="150">
        <v>2</v>
      </c>
      <c r="AA205" s="131">
        <v>12</v>
      </c>
      <c r="AB205" s="131">
        <v>0</v>
      </c>
      <c r="AC205" s="131">
        <v>14</v>
      </c>
      <c r="AZ205" s="131">
        <v>2</v>
      </c>
      <c r="BA205" s="131">
        <f>IF(AZ205=1,G205,0)</f>
        <v>0</v>
      </c>
      <c r="BB205" s="131">
        <f>IF(AZ205=2,G205,0)</f>
        <v>0</v>
      </c>
      <c r="BC205" s="131">
        <f>IF(AZ205=3,G205,0)</f>
        <v>0</v>
      </c>
      <c r="BD205" s="131">
        <f>IF(AZ205=4,G205,0)</f>
        <v>0</v>
      </c>
      <c r="BE205" s="131">
        <f>IF(AZ205=5,G205,0)</f>
        <v>0</v>
      </c>
      <c r="CA205" s="157">
        <v>12</v>
      </c>
      <c r="CB205" s="157">
        <v>0</v>
      </c>
      <c r="CZ205" s="131">
        <v>0</v>
      </c>
    </row>
    <row r="206" spans="1:104" x14ac:dyDescent="0.2">
      <c r="A206" s="151">
        <v>85</v>
      </c>
      <c r="B206" s="152" t="s">
        <v>362</v>
      </c>
      <c r="C206" s="153" t="s">
        <v>363</v>
      </c>
      <c r="D206" s="154" t="s">
        <v>143</v>
      </c>
      <c r="E206" s="155">
        <v>2</v>
      </c>
      <c r="F206" s="155"/>
      <c r="G206" s="156">
        <f>E206*F206</f>
        <v>0</v>
      </c>
      <c r="O206" s="150">
        <v>2</v>
      </c>
      <c r="AA206" s="131">
        <v>3</v>
      </c>
      <c r="AB206" s="131">
        <v>1</v>
      </c>
      <c r="AC206" s="131">
        <v>54914633</v>
      </c>
      <c r="AZ206" s="131">
        <v>2</v>
      </c>
      <c r="BA206" s="131">
        <f>IF(AZ206=1,G206,0)</f>
        <v>0</v>
      </c>
      <c r="BB206" s="131">
        <f>IF(AZ206=2,G206,0)</f>
        <v>0</v>
      </c>
      <c r="BC206" s="131">
        <f>IF(AZ206=3,G206,0)</f>
        <v>0</v>
      </c>
      <c r="BD206" s="131">
        <f>IF(AZ206=4,G206,0)</f>
        <v>0</v>
      </c>
      <c r="BE206" s="131">
        <f>IF(AZ206=5,G206,0)</f>
        <v>0</v>
      </c>
      <c r="CA206" s="157">
        <v>3</v>
      </c>
      <c r="CB206" s="157">
        <v>1</v>
      </c>
      <c r="CZ206" s="131">
        <v>8.0000000000000004E-4</v>
      </c>
    </row>
    <row r="207" spans="1:104" x14ac:dyDescent="0.2">
      <c r="A207" s="151">
        <v>86</v>
      </c>
      <c r="B207" s="152" t="s">
        <v>364</v>
      </c>
      <c r="C207" s="153" t="s">
        <v>365</v>
      </c>
      <c r="D207" s="154" t="s">
        <v>143</v>
      </c>
      <c r="E207" s="155">
        <v>2</v>
      </c>
      <c r="F207" s="155"/>
      <c r="G207" s="156">
        <f>E207*F207</f>
        <v>0</v>
      </c>
      <c r="O207" s="150">
        <v>2</v>
      </c>
      <c r="AA207" s="131">
        <v>3</v>
      </c>
      <c r="AB207" s="131">
        <v>1</v>
      </c>
      <c r="AC207" s="131">
        <v>54926044</v>
      </c>
      <c r="AZ207" s="131">
        <v>2</v>
      </c>
      <c r="BA207" s="131">
        <f>IF(AZ207=1,G207,0)</f>
        <v>0</v>
      </c>
      <c r="BB207" s="131">
        <f>IF(AZ207=2,G207,0)</f>
        <v>0</v>
      </c>
      <c r="BC207" s="131">
        <f>IF(AZ207=3,G207,0)</f>
        <v>0</v>
      </c>
      <c r="BD207" s="131">
        <f>IF(AZ207=4,G207,0)</f>
        <v>0</v>
      </c>
      <c r="BE207" s="131">
        <f>IF(AZ207=5,G207,0)</f>
        <v>0</v>
      </c>
      <c r="CA207" s="157">
        <v>3</v>
      </c>
      <c r="CB207" s="157">
        <v>1</v>
      </c>
      <c r="CZ207" s="131">
        <v>4.4999999999999999E-4</v>
      </c>
    </row>
    <row r="208" spans="1:104" x14ac:dyDescent="0.2">
      <c r="A208" s="151">
        <v>87</v>
      </c>
      <c r="B208" s="152" t="s">
        <v>366</v>
      </c>
      <c r="C208" s="153" t="s">
        <v>367</v>
      </c>
      <c r="D208" s="154" t="s">
        <v>183</v>
      </c>
      <c r="E208" s="155">
        <v>3.3</v>
      </c>
      <c r="F208" s="155"/>
      <c r="G208" s="156">
        <f>E208*F208</f>
        <v>0</v>
      </c>
      <c r="O208" s="150">
        <v>2</v>
      </c>
      <c r="AA208" s="131">
        <v>3</v>
      </c>
      <c r="AB208" s="131">
        <v>1</v>
      </c>
      <c r="AC208" s="131" t="s">
        <v>366</v>
      </c>
      <c r="AZ208" s="131">
        <v>2</v>
      </c>
      <c r="BA208" s="131">
        <f>IF(AZ208=1,G208,0)</f>
        <v>0</v>
      </c>
      <c r="BB208" s="131">
        <f>IF(AZ208=2,G208,0)</f>
        <v>0</v>
      </c>
      <c r="BC208" s="131">
        <f>IF(AZ208=3,G208,0)</f>
        <v>0</v>
      </c>
      <c r="BD208" s="131">
        <f>IF(AZ208=4,G208,0)</f>
        <v>0</v>
      </c>
      <c r="BE208" s="131">
        <f>IF(AZ208=5,G208,0)</f>
        <v>0</v>
      </c>
      <c r="CA208" s="157">
        <v>3</v>
      </c>
      <c r="CB208" s="157">
        <v>1</v>
      </c>
      <c r="CZ208" s="131">
        <v>4.2500000000000003E-3</v>
      </c>
    </row>
    <row r="209" spans="1:104" x14ac:dyDescent="0.2">
      <c r="A209" s="158"/>
      <c r="B209" s="160"/>
      <c r="C209" s="207" t="s">
        <v>368</v>
      </c>
      <c r="D209" s="208"/>
      <c r="E209" s="161">
        <v>3</v>
      </c>
      <c r="F209" s="162"/>
      <c r="G209" s="163"/>
      <c r="M209" s="159" t="s">
        <v>368</v>
      </c>
      <c r="O209" s="150"/>
    </row>
    <row r="210" spans="1:104" x14ac:dyDescent="0.2">
      <c r="A210" s="158"/>
      <c r="B210" s="160"/>
      <c r="C210" s="207" t="s">
        <v>369</v>
      </c>
      <c r="D210" s="208"/>
      <c r="E210" s="161">
        <v>0.3</v>
      </c>
      <c r="F210" s="162"/>
      <c r="G210" s="163"/>
      <c r="M210" s="159" t="s">
        <v>369</v>
      </c>
      <c r="O210" s="150"/>
    </row>
    <row r="211" spans="1:104" x14ac:dyDescent="0.2">
      <c r="A211" s="151">
        <v>88</v>
      </c>
      <c r="B211" s="152" t="s">
        <v>370</v>
      </c>
      <c r="C211" s="153" t="s">
        <v>371</v>
      </c>
      <c r="D211" s="154" t="s">
        <v>143</v>
      </c>
      <c r="E211" s="155">
        <v>2</v>
      </c>
      <c r="F211" s="155"/>
      <c r="G211" s="156">
        <f>E211*F211</f>
        <v>0</v>
      </c>
      <c r="O211" s="150">
        <v>2</v>
      </c>
      <c r="AA211" s="131">
        <v>3</v>
      </c>
      <c r="AB211" s="131">
        <v>1</v>
      </c>
      <c r="AC211" s="131" t="s">
        <v>370</v>
      </c>
      <c r="AZ211" s="131">
        <v>2</v>
      </c>
      <c r="BA211" s="131">
        <f>IF(AZ211=1,G211,0)</f>
        <v>0</v>
      </c>
      <c r="BB211" s="131">
        <f>IF(AZ211=2,G211,0)</f>
        <v>0</v>
      </c>
      <c r="BC211" s="131">
        <f>IF(AZ211=3,G211,0)</f>
        <v>0</v>
      </c>
      <c r="BD211" s="131">
        <f>IF(AZ211=4,G211,0)</f>
        <v>0</v>
      </c>
      <c r="BE211" s="131">
        <f>IF(AZ211=5,G211,0)</f>
        <v>0</v>
      </c>
      <c r="CA211" s="157">
        <v>3</v>
      </c>
      <c r="CB211" s="157">
        <v>1</v>
      </c>
      <c r="CZ211" s="131">
        <v>1.9E-2</v>
      </c>
    </row>
    <row r="212" spans="1:104" x14ac:dyDescent="0.2">
      <c r="A212" s="151">
        <v>89</v>
      </c>
      <c r="B212" s="152" t="s">
        <v>372</v>
      </c>
      <c r="C212" s="153" t="s">
        <v>373</v>
      </c>
      <c r="D212" s="154" t="s">
        <v>143</v>
      </c>
      <c r="E212" s="155">
        <v>1</v>
      </c>
      <c r="F212" s="155"/>
      <c r="G212" s="156">
        <f>E212*F212</f>
        <v>0</v>
      </c>
      <c r="O212" s="150">
        <v>2</v>
      </c>
      <c r="AA212" s="131">
        <v>3</v>
      </c>
      <c r="AB212" s="131">
        <v>1</v>
      </c>
      <c r="AC212" s="131" t="s">
        <v>372</v>
      </c>
      <c r="AZ212" s="131">
        <v>2</v>
      </c>
      <c r="BA212" s="131">
        <f>IF(AZ212=1,G212,0)</f>
        <v>0</v>
      </c>
      <c r="BB212" s="131">
        <f>IF(AZ212=2,G212,0)</f>
        <v>0</v>
      </c>
      <c r="BC212" s="131">
        <f>IF(AZ212=3,G212,0)</f>
        <v>0</v>
      </c>
      <c r="BD212" s="131">
        <f>IF(AZ212=4,G212,0)</f>
        <v>0</v>
      </c>
      <c r="BE212" s="131">
        <f>IF(AZ212=5,G212,0)</f>
        <v>0</v>
      </c>
      <c r="CA212" s="157">
        <v>3</v>
      </c>
      <c r="CB212" s="157">
        <v>1</v>
      </c>
      <c r="CZ212" s="131">
        <v>2.5000000000000001E-2</v>
      </c>
    </row>
    <row r="213" spans="1:104" x14ac:dyDescent="0.2">
      <c r="A213" s="151">
        <v>90</v>
      </c>
      <c r="B213" s="152" t="s">
        <v>374</v>
      </c>
      <c r="C213" s="153" t="s">
        <v>375</v>
      </c>
      <c r="D213" s="154" t="s">
        <v>143</v>
      </c>
      <c r="E213" s="155">
        <v>1</v>
      </c>
      <c r="F213" s="155"/>
      <c r="G213" s="156">
        <f>E213*F213</f>
        <v>0</v>
      </c>
      <c r="O213" s="150">
        <v>2</v>
      </c>
      <c r="AA213" s="131">
        <v>3</v>
      </c>
      <c r="AB213" s="131">
        <v>1</v>
      </c>
      <c r="AC213" s="131">
        <v>611815493</v>
      </c>
      <c r="AZ213" s="131">
        <v>2</v>
      </c>
      <c r="BA213" s="131">
        <f>IF(AZ213=1,G213,0)</f>
        <v>0</v>
      </c>
      <c r="BB213" s="131">
        <f>IF(AZ213=2,G213,0)</f>
        <v>0</v>
      </c>
      <c r="BC213" s="131">
        <f>IF(AZ213=3,G213,0)</f>
        <v>0</v>
      </c>
      <c r="BD213" s="131">
        <f>IF(AZ213=4,G213,0)</f>
        <v>0</v>
      </c>
      <c r="BE213" s="131">
        <f>IF(AZ213=5,G213,0)</f>
        <v>0</v>
      </c>
      <c r="CA213" s="157">
        <v>3</v>
      </c>
      <c r="CB213" s="157">
        <v>1</v>
      </c>
      <c r="CZ213" s="131">
        <v>3.5999999999999997E-2</v>
      </c>
    </row>
    <row r="214" spans="1:104" x14ac:dyDescent="0.2">
      <c r="A214" s="151">
        <v>91</v>
      </c>
      <c r="B214" s="152" t="s">
        <v>376</v>
      </c>
      <c r="C214" s="153" t="s">
        <v>377</v>
      </c>
      <c r="D214" s="154" t="s">
        <v>127</v>
      </c>
      <c r="E214" s="155">
        <v>0.115595</v>
      </c>
      <c r="F214" s="155"/>
      <c r="G214" s="156">
        <f>E214*F214</f>
        <v>0</v>
      </c>
      <c r="O214" s="150">
        <v>2</v>
      </c>
      <c r="AA214" s="131">
        <v>7</v>
      </c>
      <c r="AB214" s="131">
        <v>1001</v>
      </c>
      <c r="AC214" s="131">
        <v>5</v>
      </c>
      <c r="AZ214" s="131">
        <v>2</v>
      </c>
      <c r="BA214" s="131">
        <f>IF(AZ214=1,G214,0)</f>
        <v>0</v>
      </c>
      <c r="BB214" s="131">
        <f>IF(AZ214=2,G214,0)</f>
        <v>0</v>
      </c>
      <c r="BC214" s="131">
        <f>IF(AZ214=3,G214,0)</f>
        <v>0</v>
      </c>
      <c r="BD214" s="131">
        <f>IF(AZ214=4,G214,0)</f>
        <v>0</v>
      </c>
      <c r="BE214" s="131">
        <f>IF(AZ214=5,G214,0)</f>
        <v>0</v>
      </c>
      <c r="CA214" s="157">
        <v>7</v>
      </c>
      <c r="CB214" s="157">
        <v>1001</v>
      </c>
      <c r="CZ214" s="131">
        <v>0</v>
      </c>
    </row>
    <row r="215" spans="1:104" x14ac:dyDescent="0.2">
      <c r="A215" s="164"/>
      <c r="B215" s="165" t="s">
        <v>77</v>
      </c>
      <c r="C215" s="166" t="str">
        <f>CONCATENATE(B194," ",C194)</f>
        <v>766 Konstrukce truhlářské</v>
      </c>
      <c r="D215" s="167"/>
      <c r="E215" s="168"/>
      <c r="F215" s="169"/>
      <c r="G215" s="170">
        <f>SUM(G194:G214)</f>
        <v>0</v>
      </c>
      <c r="O215" s="150">
        <v>4</v>
      </c>
      <c r="BA215" s="171">
        <f>SUM(BA194:BA214)</f>
        <v>0</v>
      </c>
      <c r="BB215" s="171">
        <f>SUM(BB194:BB214)</f>
        <v>0</v>
      </c>
      <c r="BC215" s="171">
        <f>SUM(BC194:BC214)</f>
        <v>0</v>
      </c>
      <c r="BD215" s="171">
        <f>SUM(BD194:BD214)</f>
        <v>0</v>
      </c>
      <c r="BE215" s="171">
        <f>SUM(BE194:BE214)</f>
        <v>0</v>
      </c>
    </row>
    <row r="216" spans="1:104" x14ac:dyDescent="0.2">
      <c r="A216" s="144" t="s">
        <v>74</v>
      </c>
      <c r="B216" s="145" t="s">
        <v>378</v>
      </c>
      <c r="C216" s="146" t="s">
        <v>379</v>
      </c>
      <c r="D216" s="147"/>
      <c r="E216" s="148"/>
      <c r="F216" s="148"/>
      <c r="G216" s="149"/>
      <c r="O216" s="150">
        <v>1</v>
      </c>
    </row>
    <row r="217" spans="1:104" x14ac:dyDescent="0.2">
      <c r="A217" s="151">
        <v>92</v>
      </c>
      <c r="B217" s="152" t="s">
        <v>380</v>
      </c>
      <c r="C217" s="153" t="s">
        <v>381</v>
      </c>
      <c r="D217" s="154" t="s">
        <v>183</v>
      </c>
      <c r="E217" s="155">
        <v>15</v>
      </c>
      <c r="F217" s="155"/>
      <c r="G217" s="156">
        <f>E217*F217</f>
        <v>0</v>
      </c>
      <c r="O217" s="150">
        <v>2</v>
      </c>
      <c r="AA217" s="131">
        <v>1</v>
      </c>
      <c r="AB217" s="131">
        <v>7</v>
      </c>
      <c r="AC217" s="131">
        <v>7</v>
      </c>
      <c r="AZ217" s="131">
        <v>2</v>
      </c>
      <c r="BA217" s="131">
        <f>IF(AZ217=1,G217,0)</f>
        <v>0</v>
      </c>
      <c r="BB217" s="131">
        <f>IF(AZ217=2,G217,0)</f>
        <v>0</v>
      </c>
      <c r="BC217" s="131">
        <f>IF(AZ217=3,G217,0)</f>
        <v>0</v>
      </c>
      <c r="BD217" s="131">
        <f>IF(AZ217=4,G217,0)</f>
        <v>0</v>
      </c>
      <c r="BE217" s="131">
        <f>IF(AZ217=5,G217,0)</f>
        <v>0</v>
      </c>
      <c r="CA217" s="157">
        <v>1</v>
      </c>
      <c r="CB217" s="157">
        <v>7</v>
      </c>
      <c r="CZ217" s="131">
        <v>0</v>
      </c>
    </row>
    <row r="218" spans="1:104" x14ac:dyDescent="0.2">
      <c r="A218" s="158"/>
      <c r="B218" s="160"/>
      <c r="C218" s="207" t="s">
        <v>196</v>
      </c>
      <c r="D218" s="208"/>
      <c r="E218" s="161">
        <v>15</v>
      </c>
      <c r="F218" s="162"/>
      <c r="G218" s="163"/>
      <c r="M218" s="159" t="s">
        <v>196</v>
      </c>
      <c r="O218" s="150"/>
    </row>
    <row r="219" spans="1:104" x14ac:dyDescent="0.2">
      <c r="A219" s="151">
        <v>93</v>
      </c>
      <c r="B219" s="152" t="s">
        <v>382</v>
      </c>
      <c r="C219" s="153" t="s">
        <v>383</v>
      </c>
      <c r="D219" s="154" t="s">
        <v>86</v>
      </c>
      <c r="E219" s="155">
        <v>4.5</v>
      </c>
      <c r="F219" s="155"/>
      <c r="G219" s="156">
        <f>E219*F219</f>
        <v>0</v>
      </c>
      <c r="O219" s="150">
        <v>2</v>
      </c>
      <c r="AA219" s="131">
        <v>12</v>
      </c>
      <c r="AB219" s="131">
        <v>0</v>
      </c>
      <c r="AC219" s="131">
        <v>2</v>
      </c>
      <c r="AZ219" s="131">
        <v>2</v>
      </c>
      <c r="BA219" s="131">
        <f>IF(AZ219=1,G219,0)</f>
        <v>0</v>
      </c>
      <c r="BB219" s="131">
        <f>IF(AZ219=2,G219,0)</f>
        <v>0</v>
      </c>
      <c r="BC219" s="131">
        <f>IF(AZ219=3,G219,0)</f>
        <v>0</v>
      </c>
      <c r="BD219" s="131">
        <f>IF(AZ219=4,G219,0)</f>
        <v>0</v>
      </c>
      <c r="BE219" s="131">
        <f>IF(AZ219=5,G219,0)</f>
        <v>0</v>
      </c>
      <c r="CA219" s="157">
        <v>12</v>
      </c>
      <c r="CB219" s="157">
        <v>0</v>
      </c>
      <c r="CZ219" s="131">
        <v>3.5499999999999997E-2</v>
      </c>
    </row>
    <row r="220" spans="1:104" x14ac:dyDescent="0.2">
      <c r="A220" s="158"/>
      <c r="B220" s="160"/>
      <c r="C220" s="207" t="s">
        <v>384</v>
      </c>
      <c r="D220" s="208"/>
      <c r="E220" s="161">
        <v>4.5</v>
      </c>
      <c r="F220" s="162"/>
      <c r="G220" s="163"/>
      <c r="M220" s="159" t="s">
        <v>384</v>
      </c>
      <c r="O220" s="150"/>
    </row>
    <row r="221" spans="1:104" ht="22.5" x14ac:dyDescent="0.2">
      <c r="A221" s="151">
        <v>94</v>
      </c>
      <c r="B221" s="152" t="s">
        <v>360</v>
      </c>
      <c r="C221" s="153" t="s">
        <v>385</v>
      </c>
      <c r="D221" s="154"/>
      <c r="E221" s="155">
        <v>0</v>
      </c>
      <c r="F221" s="155"/>
      <c r="G221" s="156">
        <f>E221*F221</f>
        <v>0</v>
      </c>
      <c r="O221" s="150">
        <v>2</v>
      </c>
      <c r="AA221" s="131">
        <v>12</v>
      </c>
      <c r="AB221" s="131">
        <v>0</v>
      </c>
      <c r="AC221" s="131">
        <v>3</v>
      </c>
      <c r="AZ221" s="131">
        <v>2</v>
      </c>
      <c r="BA221" s="131">
        <f>IF(AZ221=1,G221,0)</f>
        <v>0</v>
      </c>
      <c r="BB221" s="131">
        <f>IF(AZ221=2,G221,0)</f>
        <v>0</v>
      </c>
      <c r="BC221" s="131">
        <f>IF(AZ221=3,G221,0)</f>
        <v>0</v>
      </c>
      <c r="BD221" s="131">
        <f>IF(AZ221=4,G221,0)</f>
        <v>0</v>
      </c>
      <c r="BE221" s="131">
        <f>IF(AZ221=5,G221,0)</f>
        <v>0</v>
      </c>
      <c r="CA221" s="157">
        <v>12</v>
      </c>
      <c r="CB221" s="157">
        <v>0</v>
      </c>
      <c r="CZ221" s="131">
        <v>0</v>
      </c>
    </row>
    <row r="222" spans="1:104" x14ac:dyDescent="0.2">
      <c r="A222" s="151">
        <v>95</v>
      </c>
      <c r="B222" s="152" t="s">
        <v>376</v>
      </c>
      <c r="C222" s="153" t="s">
        <v>377</v>
      </c>
      <c r="D222" s="154" t="s">
        <v>127</v>
      </c>
      <c r="E222" s="155">
        <v>0.15975</v>
      </c>
      <c r="F222" s="155"/>
      <c r="G222" s="156">
        <f>E222*F222</f>
        <v>0</v>
      </c>
      <c r="O222" s="150">
        <v>2</v>
      </c>
      <c r="AA222" s="131">
        <v>7</v>
      </c>
      <c r="AB222" s="131">
        <v>1001</v>
      </c>
      <c r="AC222" s="131">
        <v>5</v>
      </c>
      <c r="AZ222" s="131">
        <v>2</v>
      </c>
      <c r="BA222" s="131">
        <f>IF(AZ222=1,G222,0)</f>
        <v>0</v>
      </c>
      <c r="BB222" s="131">
        <f>IF(AZ222=2,G222,0)</f>
        <v>0</v>
      </c>
      <c r="BC222" s="131">
        <f>IF(AZ222=3,G222,0)</f>
        <v>0</v>
      </c>
      <c r="BD222" s="131">
        <f>IF(AZ222=4,G222,0)</f>
        <v>0</v>
      </c>
      <c r="BE222" s="131">
        <f>IF(AZ222=5,G222,0)</f>
        <v>0</v>
      </c>
      <c r="CA222" s="157">
        <v>7</v>
      </c>
      <c r="CB222" s="157">
        <v>1001</v>
      </c>
      <c r="CZ222" s="131">
        <v>0</v>
      </c>
    </row>
    <row r="223" spans="1:104" x14ac:dyDescent="0.2">
      <c r="A223" s="164"/>
      <c r="B223" s="165" t="s">
        <v>77</v>
      </c>
      <c r="C223" s="166" t="str">
        <f>CONCATENATE(B216," ",C216)</f>
        <v>769 Otvorové prvky z plastu</v>
      </c>
      <c r="D223" s="167"/>
      <c r="E223" s="168"/>
      <c r="F223" s="169"/>
      <c r="G223" s="170">
        <f>SUM(G216:G222)</f>
        <v>0</v>
      </c>
      <c r="O223" s="150">
        <v>4</v>
      </c>
      <c r="BA223" s="171">
        <f>SUM(BA216:BA222)</f>
        <v>0</v>
      </c>
      <c r="BB223" s="171">
        <f>SUM(BB216:BB222)</f>
        <v>0</v>
      </c>
      <c r="BC223" s="171">
        <f>SUM(BC216:BC222)</f>
        <v>0</v>
      </c>
      <c r="BD223" s="171">
        <f>SUM(BD216:BD222)</f>
        <v>0</v>
      </c>
      <c r="BE223" s="171">
        <f>SUM(BE216:BE222)</f>
        <v>0</v>
      </c>
    </row>
    <row r="224" spans="1:104" x14ac:dyDescent="0.2">
      <c r="A224" s="144" t="s">
        <v>74</v>
      </c>
      <c r="B224" s="145" t="s">
        <v>386</v>
      </c>
      <c r="C224" s="146" t="s">
        <v>387</v>
      </c>
      <c r="D224" s="147"/>
      <c r="E224" s="148"/>
      <c r="F224" s="148"/>
      <c r="G224" s="149"/>
      <c r="O224" s="150">
        <v>1</v>
      </c>
    </row>
    <row r="225" spans="1:104" x14ac:dyDescent="0.2">
      <c r="A225" s="151">
        <v>96</v>
      </c>
      <c r="B225" s="152" t="s">
        <v>388</v>
      </c>
      <c r="C225" s="153" t="s">
        <v>389</v>
      </c>
      <c r="D225" s="154" t="s">
        <v>86</v>
      </c>
      <c r="E225" s="155">
        <v>11.297499999999999</v>
      </c>
      <c r="F225" s="155"/>
      <c r="G225" s="156">
        <f>E225*F225</f>
        <v>0</v>
      </c>
      <c r="O225" s="150">
        <v>2</v>
      </c>
      <c r="AA225" s="131">
        <v>1</v>
      </c>
      <c r="AB225" s="131">
        <v>7</v>
      </c>
      <c r="AC225" s="131">
        <v>7</v>
      </c>
      <c r="AZ225" s="131">
        <v>2</v>
      </c>
      <c r="BA225" s="131">
        <f>IF(AZ225=1,G225,0)</f>
        <v>0</v>
      </c>
      <c r="BB225" s="131">
        <f>IF(AZ225=2,G225,0)</f>
        <v>0</v>
      </c>
      <c r="BC225" s="131">
        <f>IF(AZ225=3,G225,0)</f>
        <v>0</v>
      </c>
      <c r="BD225" s="131">
        <f>IF(AZ225=4,G225,0)</f>
        <v>0</v>
      </c>
      <c r="BE225" s="131">
        <f>IF(AZ225=5,G225,0)</f>
        <v>0</v>
      </c>
      <c r="CA225" s="157">
        <v>1</v>
      </c>
      <c r="CB225" s="157">
        <v>7</v>
      </c>
      <c r="CZ225" s="131">
        <v>0</v>
      </c>
    </row>
    <row r="226" spans="1:104" x14ac:dyDescent="0.2">
      <c r="A226" s="158"/>
      <c r="B226" s="160"/>
      <c r="C226" s="207" t="s">
        <v>390</v>
      </c>
      <c r="D226" s="208"/>
      <c r="E226" s="161">
        <v>10.807499999999999</v>
      </c>
      <c r="F226" s="162"/>
      <c r="G226" s="163"/>
      <c r="M226" s="159" t="s">
        <v>390</v>
      </c>
      <c r="O226" s="150"/>
    </row>
    <row r="227" spans="1:104" x14ac:dyDescent="0.2">
      <c r="A227" s="158"/>
      <c r="B227" s="160"/>
      <c r="C227" s="207" t="s">
        <v>391</v>
      </c>
      <c r="D227" s="208"/>
      <c r="E227" s="161">
        <v>0.49</v>
      </c>
      <c r="F227" s="162"/>
      <c r="G227" s="163"/>
      <c r="M227" s="159" t="s">
        <v>391</v>
      </c>
      <c r="O227" s="150"/>
    </row>
    <row r="228" spans="1:104" ht="15" customHeight="1" x14ac:dyDescent="0.2">
      <c r="A228" s="151">
        <v>97</v>
      </c>
      <c r="B228" s="152" t="s">
        <v>392</v>
      </c>
      <c r="C228" s="153" t="s">
        <v>393</v>
      </c>
      <c r="D228" s="154" t="s">
        <v>86</v>
      </c>
      <c r="E228" s="155">
        <v>11.297499999999999</v>
      </c>
      <c r="F228" s="155"/>
      <c r="G228" s="156">
        <f>E228*F228</f>
        <v>0</v>
      </c>
      <c r="O228" s="150">
        <v>2</v>
      </c>
      <c r="AA228" s="131">
        <v>1</v>
      </c>
      <c r="AB228" s="131">
        <v>7</v>
      </c>
      <c r="AC228" s="131">
        <v>7</v>
      </c>
      <c r="AZ228" s="131">
        <v>2</v>
      </c>
      <c r="BA228" s="131">
        <f>IF(AZ228=1,G228,0)</f>
        <v>0</v>
      </c>
      <c r="BB228" s="131">
        <f>IF(AZ228=2,G228,0)</f>
        <v>0</v>
      </c>
      <c r="BC228" s="131">
        <f>IF(AZ228=3,G228,0)</f>
        <v>0</v>
      </c>
      <c r="BD228" s="131">
        <f>IF(AZ228=4,G228,0)</f>
        <v>0</v>
      </c>
      <c r="BE228" s="131">
        <f>IF(AZ228=5,G228,0)</f>
        <v>0</v>
      </c>
      <c r="CA228" s="157">
        <v>1</v>
      </c>
      <c r="CB228" s="157">
        <v>7</v>
      </c>
      <c r="CZ228" s="131">
        <v>5.9300000000000004E-3</v>
      </c>
    </row>
    <row r="229" spans="1:104" x14ac:dyDescent="0.2">
      <c r="A229" s="151">
        <v>98</v>
      </c>
      <c r="B229" s="152" t="s">
        <v>394</v>
      </c>
      <c r="C229" s="153" t="s">
        <v>395</v>
      </c>
      <c r="D229" s="154" t="s">
        <v>86</v>
      </c>
      <c r="E229" s="155">
        <v>11.297499999999999</v>
      </c>
      <c r="F229" s="155"/>
      <c r="G229" s="156">
        <f>E229*F229</f>
        <v>0</v>
      </c>
      <c r="O229" s="150">
        <v>2</v>
      </c>
      <c r="AA229" s="131">
        <v>1</v>
      </c>
      <c r="AB229" s="131">
        <v>7</v>
      </c>
      <c r="AC229" s="131">
        <v>7</v>
      </c>
      <c r="AZ229" s="131">
        <v>2</v>
      </c>
      <c r="BA229" s="131">
        <f>IF(AZ229=1,G229,0)</f>
        <v>0</v>
      </c>
      <c r="BB229" s="131">
        <f>IF(AZ229=2,G229,0)</f>
        <v>0</v>
      </c>
      <c r="BC229" s="131">
        <f>IF(AZ229=3,G229,0)</f>
        <v>0</v>
      </c>
      <c r="BD229" s="131">
        <f>IF(AZ229=4,G229,0)</f>
        <v>0</v>
      </c>
      <c r="BE229" s="131">
        <f>IF(AZ229=5,G229,0)</f>
        <v>0</v>
      </c>
      <c r="CA229" s="157">
        <v>1</v>
      </c>
      <c r="CB229" s="157">
        <v>7</v>
      </c>
      <c r="CZ229" s="131">
        <v>5.0000000000000002E-5</v>
      </c>
    </row>
    <row r="230" spans="1:104" ht="22.5" x14ac:dyDescent="0.2">
      <c r="A230" s="151">
        <v>99</v>
      </c>
      <c r="B230" s="152" t="s">
        <v>396</v>
      </c>
      <c r="C230" s="153" t="s">
        <v>397</v>
      </c>
      <c r="D230" s="154" t="s">
        <v>86</v>
      </c>
      <c r="E230" s="155">
        <v>11.297499999999999</v>
      </c>
      <c r="F230" s="155"/>
      <c r="G230" s="156">
        <f>E230*F230</f>
        <v>0</v>
      </c>
      <c r="O230" s="150">
        <v>2</v>
      </c>
      <c r="AA230" s="131">
        <v>2</v>
      </c>
      <c r="AB230" s="131">
        <v>7</v>
      </c>
      <c r="AC230" s="131">
        <v>7</v>
      </c>
      <c r="AZ230" s="131">
        <v>2</v>
      </c>
      <c r="BA230" s="131">
        <f>IF(AZ230=1,G230,0)</f>
        <v>0</v>
      </c>
      <c r="BB230" s="131">
        <f>IF(AZ230=2,G230,0)</f>
        <v>0</v>
      </c>
      <c r="BC230" s="131">
        <f>IF(AZ230=3,G230,0)</f>
        <v>0</v>
      </c>
      <c r="BD230" s="131">
        <f>IF(AZ230=4,G230,0)</f>
        <v>0</v>
      </c>
      <c r="BE230" s="131">
        <f>IF(AZ230=5,G230,0)</f>
        <v>0</v>
      </c>
      <c r="CA230" s="157">
        <v>2</v>
      </c>
      <c r="CB230" s="157">
        <v>7</v>
      </c>
      <c r="CZ230" s="131">
        <v>4.0000000000000002E-4</v>
      </c>
    </row>
    <row r="231" spans="1:104" x14ac:dyDescent="0.2">
      <c r="A231" s="151">
        <v>100</v>
      </c>
      <c r="B231" s="152" t="s">
        <v>398</v>
      </c>
      <c r="C231" s="153" t="s">
        <v>399</v>
      </c>
      <c r="D231" s="154" t="s">
        <v>220</v>
      </c>
      <c r="E231" s="155">
        <v>1</v>
      </c>
      <c r="F231" s="155"/>
      <c r="G231" s="156">
        <f>E231*F231</f>
        <v>0</v>
      </c>
      <c r="O231" s="150">
        <v>2</v>
      </c>
      <c r="AA231" s="131">
        <v>12</v>
      </c>
      <c r="AB231" s="131">
        <v>0</v>
      </c>
      <c r="AC231" s="131">
        <v>136</v>
      </c>
      <c r="AZ231" s="131">
        <v>2</v>
      </c>
      <c r="BA231" s="131">
        <f>IF(AZ231=1,G231,0)</f>
        <v>0</v>
      </c>
      <c r="BB231" s="131">
        <f>IF(AZ231=2,G231,0)</f>
        <v>0</v>
      </c>
      <c r="BC231" s="131">
        <f>IF(AZ231=3,G231,0)</f>
        <v>0</v>
      </c>
      <c r="BD231" s="131">
        <f>IF(AZ231=4,G231,0)</f>
        <v>0</v>
      </c>
      <c r="BE231" s="131">
        <f>IF(AZ231=5,G231,0)</f>
        <v>0</v>
      </c>
      <c r="CA231" s="157">
        <v>12</v>
      </c>
      <c r="CB231" s="157">
        <v>0</v>
      </c>
      <c r="CZ231" s="131">
        <v>8.0000000000000002E-3</v>
      </c>
    </row>
    <row r="232" spans="1:104" x14ac:dyDescent="0.2">
      <c r="A232" s="158"/>
      <c r="B232" s="160"/>
      <c r="C232" s="207" t="s">
        <v>400</v>
      </c>
      <c r="D232" s="208"/>
      <c r="E232" s="161">
        <v>1</v>
      </c>
      <c r="F232" s="162"/>
      <c r="G232" s="163"/>
      <c r="M232" s="159" t="s">
        <v>400</v>
      </c>
      <c r="O232" s="150"/>
    </row>
    <row r="233" spans="1:104" x14ac:dyDescent="0.2">
      <c r="A233" s="151">
        <v>101</v>
      </c>
      <c r="B233" s="152" t="s">
        <v>401</v>
      </c>
      <c r="C233" s="153" t="s">
        <v>402</v>
      </c>
      <c r="D233" s="154" t="s">
        <v>183</v>
      </c>
      <c r="E233" s="155">
        <v>13.72</v>
      </c>
      <c r="F233" s="155"/>
      <c r="G233" s="156">
        <f>E233*F233</f>
        <v>0</v>
      </c>
      <c r="O233" s="150">
        <v>2</v>
      </c>
      <c r="AA233" s="131">
        <v>3</v>
      </c>
      <c r="AB233" s="131">
        <v>7</v>
      </c>
      <c r="AC233" s="131" t="s">
        <v>401</v>
      </c>
      <c r="AZ233" s="131">
        <v>2</v>
      </c>
      <c r="BA233" s="131">
        <f>IF(AZ233=1,G233,0)</f>
        <v>0</v>
      </c>
      <c r="BB233" s="131">
        <f>IF(AZ233=2,G233,0)</f>
        <v>0</v>
      </c>
      <c r="BC233" s="131">
        <f>IF(AZ233=3,G233,0)</f>
        <v>0</v>
      </c>
      <c r="BD233" s="131">
        <f>IF(AZ233=4,G233,0)</f>
        <v>0</v>
      </c>
      <c r="BE233" s="131">
        <f>IF(AZ233=5,G233,0)</f>
        <v>0</v>
      </c>
      <c r="CA233" s="157">
        <v>3</v>
      </c>
      <c r="CB233" s="157">
        <v>7</v>
      </c>
      <c r="CZ233" s="131">
        <v>5.0000000000000001E-4</v>
      </c>
    </row>
    <row r="234" spans="1:104" x14ac:dyDescent="0.2">
      <c r="A234" s="158"/>
      <c r="B234" s="160"/>
      <c r="C234" s="207" t="s">
        <v>403</v>
      </c>
      <c r="D234" s="208"/>
      <c r="E234" s="161">
        <v>0</v>
      </c>
      <c r="F234" s="162"/>
      <c r="G234" s="163"/>
      <c r="M234" s="159" t="s">
        <v>403</v>
      </c>
      <c r="O234" s="150"/>
    </row>
    <row r="235" spans="1:104" x14ac:dyDescent="0.2">
      <c r="A235" s="158"/>
      <c r="B235" s="160"/>
      <c r="C235" s="207" t="s">
        <v>404</v>
      </c>
      <c r="D235" s="208"/>
      <c r="E235" s="161">
        <v>6.55</v>
      </c>
      <c r="F235" s="162"/>
      <c r="G235" s="163"/>
      <c r="M235" s="159" t="s">
        <v>404</v>
      </c>
      <c r="O235" s="150"/>
    </row>
    <row r="236" spans="1:104" x14ac:dyDescent="0.2">
      <c r="A236" s="158"/>
      <c r="B236" s="160"/>
      <c r="C236" s="207" t="s">
        <v>405</v>
      </c>
      <c r="D236" s="208"/>
      <c r="E236" s="161">
        <v>5.15</v>
      </c>
      <c r="F236" s="162"/>
      <c r="G236" s="163"/>
      <c r="M236" s="159" t="s">
        <v>405</v>
      </c>
      <c r="O236" s="150"/>
    </row>
    <row r="237" spans="1:104" x14ac:dyDescent="0.2">
      <c r="A237" s="158"/>
      <c r="B237" s="160"/>
      <c r="C237" s="207" t="s">
        <v>406</v>
      </c>
      <c r="D237" s="208"/>
      <c r="E237" s="161">
        <v>2</v>
      </c>
      <c r="F237" s="162"/>
      <c r="G237" s="163"/>
      <c r="M237" s="159" t="s">
        <v>406</v>
      </c>
      <c r="O237" s="150"/>
    </row>
    <row r="238" spans="1:104" x14ac:dyDescent="0.2">
      <c r="A238" s="158"/>
      <c r="B238" s="160"/>
      <c r="C238" s="207" t="s">
        <v>407</v>
      </c>
      <c r="D238" s="208"/>
      <c r="E238" s="161">
        <v>-2.1</v>
      </c>
      <c r="F238" s="162"/>
      <c r="G238" s="163"/>
      <c r="M238" s="159" t="s">
        <v>407</v>
      </c>
      <c r="O238" s="150"/>
    </row>
    <row r="239" spans="1:104" x14ac:dyDescent="0.2">
      <c r="A239" s="158"/>
      <c r="B239" s="160"/>
      <c r="C239" s="207" t="s">
        <v>408</v>
      </c>
      <c r="D239" s="208"/>
      <c r="E239" s="161">
        <v>0.9</v>
      </c>
      <c r="F239" s="162"/>
      <c r="G239" s="163"/>
      <c r="M239" s="159" t="s">
        <v>408</v>
      </c>
      <c r="O239" s="150"/>
    </row>
    <row r="240" spans="1:104" x14ac:dyDescent="0.2">
      <c r="A240" s="158"/>
      <c r="B240" s="160"/>
      <c r="C240" s="207" t="s">
        <v>409</v>
      </c>
      <c r="D240" s="208"/>
      <c r="E240" s="161">
        <v>1.22</v>
      </c>
      <c r="F240" s="162"/>
      <c r="G240" s="163"/>
      <c r="M240" s="159" t="s">
        <v>409</v>
      </c>
      <c r="O240" s="150"/>
    </row>
    <row r="241" spans="1:104" x14ac:dyDescent="0.2">
      <c r="A241" s="151">
        <v>102</v>
      </c>
      <c r="B241" s="152" t="s">
        <v>410</v>
      </c>
      <c r="C241" s="153" t="s">
        <v>411</v>
      </c>
      <c r="D241" s="154" t="s">
        <v>86</v>
      </c>
      <c r="E241" s="155">
        <v>12.427199999999999</v>
      </c>
      <c r="F241" s="155"/>
      <c r="G241" s="156">
        <f>E241*F241</f>
        <v>0</v>
      </c>
      <c r="O241" s="150">
        <v>2</v>
      </c>
      <c r="AA241" s="131">
        <v>3</v>
      </c>
      <c r="AB241" s="131">
        <v>7</v>
      </c>
      <c r="AC241" s="131" t="s">
        <v>410</v>
      </c>
      <c r="AZ241" s="131">
        <v>2</v>
      </c>
      <c r="BA241" s="131">
        <f>IF(AZ241=1,G241,0)</f>
        <v>0</v>
      </c>
      <c r="BB241" s="131">
        <f>IF(AZ241=2,G241,0)</f>
        <v>0</v>
      </c>
      <c r="BC241" s="131">
        <f>IF(AZ241=3,G241,0)</f>
        <v>0</v>
      </c>
      <c r="BD241" s="131">
        <f>IF(AZ241=4,G241,0)</f>
        <v>0</v>
      </c>
      <c r="BE241" s="131">
        <f>IF(AZ241=5,G241,0)</f>
        <v>0</v>
      </c>
      <c r="CA241" s="157">
        <v>3</v>
      </c>
      <c r="CB241" s="157">
        <v>7</v>
      </c>
      <c r="CZ241" s="131">
        <v>2.3999999999999998E-3</v>
      </c>
    </row>
    <row r="242" spans="1:104" x14ac:dyDescent="0.2">
      <c r="A242" s="158"/>
      <c r="B242" s="160"/>
      <c r="C242" s="207" t="s">
        <v>403</v>
      </c>
      <c r="D242" s="208"/>
      <c r="E242" s="161">
        <v>0</v>
      </c>
      <c r="F242" s="162"/>
      <c r="G242" s="163"/>
      <c r="M242" s="159" t="s">
        <v>403</v>
      </c>
      <c r="O242" s="150"/>
    </row>
    <row r="243" spans="1:104" x14ac:dyDescent="0.2">
      <c r="A243" s="158"/>
      <c r="B243" s="160"/>
      <c r="C243" s="207" t="s">
        <v>412</v>
      </c>
      <c r="D243" s="208"/>
      <c r="E243" s="161">
        <v>11.297499999999999</v>
      </c>
      <c r="F243" s="162"/>
      <c r="G243" s="163"/>
      <c r="M243" s="159" t="s">
        <v>412</v>
      </c>
      <c r="O243" s="150"/>
    </row>
    <row r="244" spans="1:104" x14ac:dyDescent="0.2">
      <c r="A244" s="158"/>
      <c r="B244" s="160"/>
      <c r="C244" s="207" t="s">
        <v>413</v>
      </c>
      <c r="D244" s="208"/>
      <c r="E244" s="161">
        <v>1.1297999999999999</v>
      </c>
      <c r="F244" s="162"/>
      <c r="G244" s="163"/>
      <c r="M244" s="159" t="s">
        <v>413</v>
      </c>
      <c r="O244" s="150"/>
    </row>
    <row r="245" spans="1:104" x14ac:dyDescent="0.2">
      <c r="A245" s="151">
        <v>103</v>
      </c>
      <c r="B245" s="152" t="s">
        <v>414</v>
      </c>
      <c r="C245" s="153" t="s">
        <v>415</v>
      </c>
      <c r="D245" s="154" t="s">
        <v>127</v>
      </c>
      <c r="E245" s="155">
        <v>0.11224433</v>
      </c>
      <c r="F245" s="155"/>
      <c r="G245" s="156">
        <f>E245*F245</f>
        <v>0</v>
      </c>
      <c r="O245" s="150">
        <v>2</v>
      </c>
      <c r="AA245" s="131">
        <v>7</v>
      </c>
      <c r="AB245" s="131">
        <v>1001</v>
      </c>
      <c r="AC245" s="131">
        <v>5</v>
      </c>
      <c r="AZ245" s="131">
        <v>2</v>
      </c>
      <c r="BA245" s="131">
        <f>IF(AZ245=1,G245,0)</f>
        <v>0</v>
      </c>
      <c r="BB245" s="131">
        <f>IF(AZ245=2,G245,0)</f>
        <v>0</v>
      </c>
      <c r="BC245" s="131">
        <f>IF(AZ245=3,G245,0)</f>
        <v>0</v>
      </c>
      <c r="BD245" s="131">
        <f>IF(AZ245=4,G245,0)</f>
        <v>0</v>
      </c>
      <c r="BE245" s="131">
        <f>IF(AZ245=5,G245,0)</f>
        <v>0</v>
      </c>
      <c r="CA245" s="157">
        <v>7</v>
      </c>
      <c r="CB245" s="157">
        <v>1001</v>
      </c>
      <c r="CZ245" s="131">
        <v>0</v>
      </c>
    </row>
    <row r="246" spans="1:104" x14ac:dyDescent="0.2">
      <c r="A246" s="164"/>
      <c r="B246" s="165" t="s">
        <v>77</v>
      </c>
      <c r="C246" s="166" t="str">
        <f>CONCATENATE(B224," ",C224)</f>
        <v>776 Podlahy povlakové</v>
      </c>
      <c r="D246" s="167"/>
      <c r="E246" s="168"/>
      <c r="F246" s="169"/>
      <c r="G246" s="170">
        <f>SUM(G224:G245)</f>
        <v>0</v>
      </c>
      <c r="O246" s="150">
        <v>4</v>
      </c>
      <c r="BA246" s="171">
        <f>SUM(BA224:BA245)</f>
        <v>0</v>
      </c>
      <c r="BB246" s="171">
        <f>SUM(BB224:BB245)</f>
        <v>0</v>
      </c>
      <c r="BC246" s="171">
        <f>SUM(BC224:BC245)</f>
        <v>0</v>
      </c>
      <c r="BD246" s="171">
        <f>SUM(BD224:BD245)</f>
        <v>0</v>
      </c>
      <c r="BE246" s="171">
        <f>SUM(BE224:BE245)</f>
        <v>0</v>
      </c>
    </row>
    <row r="247" spans="1:104" x14ac:dyDescent="0.2">
      <c r="A247" s="144" t="s">
        <v>74</v>
      </c>
      <c r="B247" s="145" t="s">
        <v>416</v>
      </c>
      <c r="C247" s="146" t="s">
        <v>417</v>
      </c>
      <c r="D247" s="147"/>
      <c r="E247" s="148"/>
      <c r="F247" s="148"/>
      <c r="G247" s="149"/>
      <c r="O247" s="150">
        <v>1</v>
      </c>
    </row>
    <row r="248" spans="1:104" x14ac:dyDescent="0.2">
      <c r="A248" s="151">
        <v>104</v>
      </c>
      <c r="B248" s="152" t="s">
        <v>418</v>
      </c>
      <c r="C248" s="153" t="s">
        <v>419</v>
      </c>
      <c r="D248" s="154" t="s">
        <v>86</v>
      </c>
      <c r="E248" s="155">
        <v>6.9</v>
      </c>
      <c r="F248" s="155"/>
      <c r="G248" s="156">
        <f>E248*F248</f>
        <v>0</v>
      </c>
      <c r="O248" s="150">
        <v>2</v>
      </c>
      <c r="AA248" s="131">
        <v>1</v>
      </c>
      <c r="AB248" s="131">
        <v>7</v>
      </c>
      <c r="AC248" s="131">
        <v>7</v>
      </c>
      <c r="AZ248" s="131">
        <v>2</v>
      </c>
      <c r="BA248" s="131">
        <f>IF(AZ248=1,G248,0)</f>
        <v>0</v>
      </c>
      <c r="BB248" s="131">
        <f>IF(AZ248=2,G248,0)</f>
        <v>0</v>
      </c>
      <c r="BC248" s="131">
        <f>IF(AZ248=3,G248,0)</f>
        <v>0</v>
      </c>
      <c r="BD248" s="131">
        <f>IF(AZ248=4,G248,0)</f>
        <v>0</v>
      </c>
      <c r="BE248" s="131">
        <f>IF(AZ248=5,G248,0)</f>
        <v>0</v>
      </c>
      <c r="CA248" s="157">
        <v>1</v>
      </c>
      <c r="CB248" s="157">
        <v>7</v>
      </c>
      <c r="CZ248" s="131">
        <v>0</v>
      </c>
    </row>
    <row r="249" spans="1:104" x14ac:dyDescent="0.2">
      <c r="A249" s="158"/>
      <c r="B249" s="160"/>
      <c r="C249" s="207" t="s">
        <v>420</v>
      </c>
      <c r="D249" s="208"/>
      <c r="E249" s="161">
        <v>0</v>
      </c>
      <c r="F249" s="162"/>
      <c r="G249" s="163"/>
      <c r="M249" s="159" t="s">
        <v>420</v>
      </c>
      <c r="O249" s="150"/>
    </row>
    <row r="250" spans="1:104" x14ac:dyDescent="0.2">
      <c r="A250" s="158"/>
      <c r="B250" s="160"/>
      <c r="C250" s="207" t="s">
        <v>421</v>
      </c>
      <c r="D250" s="208"/>
      <c r="E250" s="161">
        <v>3.39</v>
      </c>
      <c r="F250" s="162"/>
      <c r="G250" s="163"/>
      <c r="M250" s="159" t="s">
        <v>421</v>
      </c>
      <c r="O250" s="150"/>
    </row>
    <row r="251" spans="1:104" x14ac:dyDescent="0.2">
      <c r="A251" s="158"/>
      <c r="B251" s="160"/>
      <c r="C251" s="207" t="s">
        <v>422</v>
      </c>
      <c r="D251" s="208"/>
      <c r="E251" s="161">
        <v>5.25</v>
      </c>
      <c r="F251" s="162"/>
      <c r="G251" s="163"/>
      <c r="M251" s="159" t="s">
        <v>422</v>
      </c>
      <c r="O251" s="150"/>
    </row>
    <row r="252" spans="1:104" x14ac:dyDescent="0.2">
      <c r="A252" s="158"/>
      <c r="B252" s="160"/>
      <c r="C252" s="207" t="s">
        <v>423</v>
      </c>
      <c r="D252" s="208"/>
      <c r="E252" s="161">
        <v>-1.74</v>
      </c>
      <c r="F252" s="162"/>
      <c r="G252" s="163"/>
      <c r="M252" s="159" t="s">
        <v>423</v>
      </c>
      <c r="O252" s="150"/>
    </row>
    <row r="253" spans="1:104" x14ac:dyDescent="0.2">
      <c r="A253" s="151">
        <v>105</v>
      </c>
      <c r="B253" s="152" t="s">
        <v>424</v>
      </c>
      <c r="C253" s="153" t="s">
        <v>425</v>
      </c>
      <c r="D253" s="154" t="s">
        <v>86</v>
      </c>
      <c r="E253" s="155">
        <v>10.38</v>
      </c>
      <c r="F253" s="155"/>
      <c r="G253" s="156">
        <f>E253*F253</f>
        <v>0</v>
      </c>
      <c r="O253" s="150">
        <v>2</v>
      </c>
      <c r="AA253" s="131">
        <v>1</v>
      </c>
      <c r="AB253" s="131">
        <v>7</v>
      </c>
      <c r="AC253" s="131">
        <v>7</v>
      </c>
      <c r="AZ253" s="131">
        <v>2</v>
      </c>
      <c r="BA253" s="131">
        <f>IF(AZ253=1,G253,0)</f>
        <v>0</v>
      </c>
      <c r="BB253" s="131">
        <f>IF(AZ253=2,G253,0)</f>
        <v>0</v>
      </c>
      <c r="BC253" s="131">
        <f>IF(AZ253=3,G253,0)</f>
        <v>0</v>
      </c>
      <c r="BD253" s="131">
        <f>IF(AZ253=4,G253,0)</f>
        <v>0</v>
      </c>
      <c r="BE253" s="131">
        <f>IF(AZ253=5,G253,0)</f>
        <v>0</v>
      </c>
      <c r="CA253" s="157">
        <v>1</v>
      </c>
      <c r="CB253" s="157">
        <v>7</v>
      </c>
      <c r="CZ253" s="131">
        <v>0</v>
      </c>
    </row>
    <row r="254" spans="1:104" x14ac:dyDescent="0.2">
      <c r="A254" s="151">
        <v>106</v>
      </c>
      <c r="B254" s="152" t="s">
        <v>426</v>
      </c>
      <c r="C254" s="153" t="s">
        <v>427</v>
      </c>
      <c r="D254" s="154" t="s">
        <v>143</v>
      </c>
      <c r="E254" s="155">
        <v>6</v>
      </c>
      <c r="F254" s="155"/>
      <c r="G254" s="156">
        <f>E254*F254</f>
        <v>0</v>
      </c>
      <c r="O254" s="150">
        <v>2</v>
      </c>
      <c r="AA254" s="131">
        <v>1</v>
      </c>
      <c r="AB254" s="131">
        <v>7</v>
      </c>
      <c r="AC254" s="131">
        <v>7</v>
      </c>
      <c r="AZ254" s="131">
        <v>2</v>
      </c>
      <c r="BA254" s="131">
        <f>IF(AZ254=1,G254,0)</f>
        <v>0</v>
      </c>
      <c r="BB254" s="131">
        <f>IF(AZ254=2,G254,0)</f>
        <v>0</v>
      </c>
      <c r="BC254" s="131">
        <f>IF(AZ254=3,G254,0)</f>
        <v>0</v>
      </c>
      <c r="BD254" s="131">
        <f>IF(AZ254=4,G254,0)</f>
        <v>0</v>
      </c>
      <c r="BE254" s="131">
        <f>IF(AZ254=5,G254,0)</f>
        <v>0</v>
      </c>
      <c r="CA254" s="157">
        <v>1</v>
      </c>
      <c r="CB254" s="157">
        <v>7</v>
      </c>
      <c r="CZ254" s="131">
        <v>0</v>
      </c>
    </row>
    <row r="255" spans="1:104" x14ac:dyDescent="0.2">
      <c r="A255" s="158"/>
      <c r="B255" s="160"/>
      <c r="C255" s="207" t="s">
        <v>428</v>
      </c>
      <c r="D255" s="208"/>
      <c r="E255" s="161">
        <v>0</v>
      </c>
      <c r="F255" s="162"/>
      <c r="G255" s="163"/>
      <c r="M255" s="159" t="s">
        <v>428</v>
      </c>
      <c r="O255" s="150"/>
    </row>
    <row r="256" spans="1:104" x14ac:dyDescent="0.2">
      <c r="A256" s="158"/>
      <c r="B256" s="160"/>
      <c r="C256" s="207" t="s">
        <v>429</v>
      </c>
      <c r="D256" s="208"/>
      <c r="E256" s="161">
        <v>4</v>
      </c>
      <c r="F256" s="162"/>
      <c r="G256" s="163"/>
      <c r="M256" s="159" t="s">
        <v>429</v>
      </c>
      <c r="O256" s="150"/>
    </row>
    <row r="257" spans="1:104" x14ac:dyDescent="0.2">
      <c r="A257" s="158"/>
      <c r="B257" s="160"/>
      <c r="C257" s="207" t="s">
        <v>430</v>
      </c>
      <c r="D257" s="208"/>
      <c r="E257" s="161">
        <v>2</v>
      </c>
      <c r="F257" s="162"/>
      <c r="G257" s="163"/>
      <c r="M257" s="159" t="s">
        <v>430</v>
      </c>
      <c r="O257" s="150"/>
    </row>
    <row r="258" spans="1:104" x14ac:dyDescent="0.2">
      <c r="A258" s="151">
        <v>107</v>
      </c>
      <c r="B258" s="152" t="s">
        <v>431</v>
      </c>
      <c r="C258" s="153" t="s">
        <v>432</v>
      </c>
      <c r="D258" s="154" t="s">
        <v>86</v>
      </c>
      <c r="E258" s="155">
        <v>10.38</v>
      </c>
      <c r="F258" s="155"/>
      <c r="G258" s="156">
        <f>E258*F258</f>
        <v>0</v>
      </c>
      <c r="O258" s="150">
        <v>2</v>
      </c>
      <c r="AA258" s="131">
        <v>1</v>
      </c>
      <c r="AB258" s="131">
        <v>7</v>
      </c>
      <c r="AC258" s="131">
        <v>7</v>
      </c>
      <c r="AZ258" s="131">
        <v>2</v>
      </c>
      <c r="BA258" s="131">
        <f>IF(AZ258=1,G258,0)</f>
        <v>0</v>
      </c>
      <c r="BB258" s="131">
        <f>IF(AZ258=2,G258,0)</f>
        <v>0</v>
      </c>
      <c r="BC258" s="131">
        <f>IF(AZ258=3,G258,0)</f>
        <v>0</v>
      </c>
      <c r="BD258" s="131">
        <f>IF(AZ258=4,G258,0)</f>
        <v>0</v>
      </c>
      <c r="BE258" s="131">
        <f>IF(AZ258=5,G258,0)</f>
        <v>0</v>
      </c>
      <c r="CA258" s="157">
        <v>1</v>
      </c>
      <c r="CB258" s="157">
        <v>7</v>
      </c>
      <c r="CZ258" s="131">
        <v>1.1E-4</v>
      </c>
    </row>
    <row r="259" spans="1:104" x14ac:dyDescent="0.2">
      <c r="A259" s="158"/>
      <c r="B259" s="160"/>
      <c r="C259" s="207" t="s">
        <v>420</v>
      </c>
      <c r="D259" s="208"/>
      <c r="E259" s="161">
        <v>0</v>
      </c>
      <c r="F259" s="162"/>
      <c r="G259" s="163"/>
      <c r="M259" s="159" t="s">
        <v>420</v>
      </c>
      <c r="O259" s="150"/>
    </row>
    <row r="260" spans="1:104" x14ac:dyDescent="0.2">
      <c r="A260" s="158"/>
      <c r="B260" s="160"/>
      <c r="C260" s="207" t="s">
        <v>433</v>
      </c>
      <c r="D260" s="208"/>
      <c r="E260" s="161">
        <v>6.78</v>
      </c>
      <c r="F260" s="162"/>
      <c r="G260" s="163"/>
      <c r="M260" s="159" t="s">
        <v>433</v>
      </c>
      <c r="O260" s="150"/>
    </row>
    <row r="261" spans="1:104" x14ac:dyDescent="0.2">
      <c r="A261" s="158"/>
      <c r="B261" s="160"/>
      <c r="C261" s="207" t="s">
        <v>422</v>
      </c>
      <c r="D261" s="208"/>
      <c r="E261" s="161">
        <v>5.25</v>
      </c>
      <c r="F261" s="162"/>
      <c r="G261" s="163"/>
      <c r="M261" s="159" t="s">
        <v>422</v>
      </c>
      <c r="O261" s="150"/>
    </row>
    <row r="262" spans="1:104" x14ac:dyDescent="0.2">
      <c r="A262" s="158"/>
      <c r="B262" s="160"/>
      <c r="C262" s="207" t="s">
        <v>434</v>
      </c>
      <c r="D262" s="208"/>
      <c r="E262" s="161">
        <v>-1.35</v>
      </c>
      <c r="F262" s="162"/>
      <c r="G262" s="163"/>
      <c r="M262" s="159" t="s">
        <v>434</v>
      </c>
      <c r="O262" s="150"/>
    </row>
    <row r="263" spans="1:104" x14ac:dyDescent="0.2">
      <c r="A263" s="158"/>
      <c r="B263" s="160"/>
      <c r="C263" s="207" t="s">
        <v>435</v>
      </c>
      <c r="D263" s="208"/>
      <c r="E263" s="161">
        <v>-1.74</v>
      </c>
      <c r="F263" s="162"/>
      <c r="G263" s="163"/>
      <c r="M263" s="159" t="s">
        <v>435</v>
      </c>
      <c r="O263" s="150"/>
    </row>
    <row r="264" spans="1:104" x14ac:dyDescent="0.2">
      <c r="A264" s="158"/>
      <c r="B264" s="160"/>
      <c r="C264" s="207" t="s">
        <v>436</v>
      </c>
      <c r="D264" s="208"/>
      <c r="E264" s="161">
        <v>1.44</v>
      </c>
      <c r="F264" s="162"/>
      <c r="G264" s="163"/>
      <c r="M264" s="159" t="s">
        <v>436</v>
      </c>
      <c r="O264" s="150"/>
    </row>
    <row r="265" spans="1:104" x14ac:dyDescent="0.2">
      <c r="A265" s="151">
        <v>108</v>
      </c>
      <c r="B265" s="152" t="s">
        <v>437</v>
      </c>
      <c r="C265" s="153" t="s">
        <v>438</v>
      </c>
      <c r="D265" s="154" t="s">
        <v>86</v>
      </c>
      <c r="E265" s="155">
        <v>10.38</v>
      </c>
      <c r="F265" s="155"/>
      <c r="G265" s="156">
        <f>E265*F265</f>
        <v>0</v>
      </c>
      <c r="O265" s="150">
        <v>2</v>
      </c>
      <c r="AA265" s="131">
        <v>1</v>
      </c>
      <c r="AB265" s="131">
        <v>7</v>
      </c>
      <c r="AC265" s="131">
        <v>7</v>
      </c>
      <c r="AZ265" s="131">
        <v>2</v>
      </c>
      <c r="BA265" s="131">
        <f>IF(AZ265=1,G265,0)</f>
        <v>0</v>
      </c>
      <c r="BB265" s="131">
        <f>IF(AZ265=2,G265,0)</f>
        <v>0</v>
      </c>
      <c r="BC265" s="131">
        <f>IF(AZ265=3,G265,0)</f>
        <v>0</v>
      </c>
      <c r="BD265" s="131">
        <f>IF(AZ265=4,G265,0)</f>
        <v>0</v>
      </c>
      <c r="BE265" s="131">
        <f>IF(AZ265=5,G265,0)</f>
        <v>0</v>
      </c>
      <c r="CA265" s="157">
        <v>1</v>
      </c>
      <c r="CB265" s="157">
        <v>7</v>
      </c>
      <c r="CZ265" s="131">
        <v>0</v>
      </c>
    </row>
    <row r="266" spans="1:104" x14ac:dyDescent="0.2">
      <c r="A266" s="151">
        <v>109</v>
      </c>
      <c r="B266" s="152" t="s">
        <v>439</v>
      </c>
      <c r="C266" s="153" t="s">
        <v>440</v>
      </c>
      <c r="D266" s="154" t="s">
        <v>86</v>
      </c>
      <c r="E266" s="155">
        <v>10.38</v>
      </c>
      <c r="F266" s="155"/>
      <c r="G266" s="156">
        <f>E266*F266</f>
        <v>0</v>
      </c>
      <c r="O266" s="150">
        <v>2</v>
      </c>
      <c r="AA266" s="131">
        <v>1</v>
      </c>
      <c r="AB266" s="131">
        <v>7</v>
      </c>
      <c r="AC266" s="131">
        <v>7</v>
      </c>
      <c r="AZ266" s="131">
        <v>2</v>
      </c>
      <c r="BA266" s="131">
        <f>IF(AZ266=1,G266,0)</f>
        <v>0</v>
      </c>
      <c r="BB266" s="131">
        <f>IF(AZ266=2,G266,0)</f>
        <v>0</v>
      </c>
      <c r="BC266" s="131">
        <f>IF(AZ266=3,G266,0)</f>
        <v>0</v>
      </c>
      <c r="BD266" s="131">
        <f>IF(AZ266=4,G266,0)</f>
        <v>0</v>
      </c>
      <c r="BE266" s="131">
        <f>IF(AZ266=5,G266,0)</f>
        <v>0</v>
      </c>
      <c r="CA266" s="157">
        <v>1</v>
      </c>
      <c r="CB266" s="157">
        <v>7</v>
      </c>
      <c r="CZ266" s="131">
        <v>5.2399999999999999E-3</v>
      </c>
    </row>
    <row r="267" spans="1:104" x14ac:dyDescent="0.2">
      <c r="A267" s="151">
        <v>110</v>
      </c>
      <c r="B267" s="152" t="s">
        <v>441</v>
      </c>
      <c r="C267" s="153" t="s">
        <v>442</v>
      </c>
      <c r="D267" s="154" t="s">
        <v>183</v>
      </c>
      <c r="E267" s="155">
        <v>10.76</v>
      </c>
      <c r="F267" s="155"/>
      <c r="G267" s="156">
        <f>E267*F267</f>
        <v>0</v>
      </c>
      <c r="O267" s="150">
        <v>2</v>
      </c>
      <c r="AA267" s="131">
        <v>1</v>
      </c>
      <c r="AB267" s="131">
        <v>7</v>
      </c>
      <c r="AC267" s="131">
        <v>7</v>
      </c>
      <c r="AZ267" s="131">
        <v>2</v>
      </c>
      <c r="BA267" s="131">
        <f>IF(AZ267=1,G267,0)</f>
        <v>0</v>
      </c>
      <c r="BB267" s="131">
        <f>IF(AZ267=2,G267,0)</f>
        <v>0</v>
      </c>
      <c r="BC267" s="131">
        <f>IF(AZ267=3,G267,0)</f>
        <v>0</v>
      </c>
      <c r="BD267" s="131">
        <f>IF(AZ267=4,G267,0)</f>
        <v>0</v>
      </c>
      <c r="BE267" s="131">
        <f>IF(AZ267=5,G267,0)</f>
        <v>0</v>
      </c>
      <c r="CA267" s="157">
        <v>1</v>
      </c>
      <c r="CB267" s="157">
        <v>7</v>
      </c>
      <c r="CZ267" s="131">
        <v>0</v>
      </c>
    </row>
    <row r="268" spans="1:104" x14ac:dyDescent="0.2">
      <c r="A268" s="158"/>
      <c r="B268" s="160"/>
      <c r="C268" s="207" t="s">
        <v>420</v>
      </c>
      <c r="D268" s="208"/>
      <c r="E268" s="161">
        <v>0</v>
      </c>
      <c r="F268" s="162"/>
      <c r="G268" s="163"/>
      <c r="M268" s="159" t="s">
        <v>420</v>
      </c>
      <c r="O268" s="150"/>
    </row>
    <row r="269" spans="1:104" x14ac:dyDescent="0.2">
      <c r="A269" s="158"/>
      <c r="B269" s="160"/>
      <c r="C269" s="207" t="s">
        <v>443</v>
      </c>
      <c r="D269" s="208"/>
      <c r="E269" s="161">
        <v>4.5199999999999996</v>
      </c>
      <c r="F269" s="162"/>
      <c r="G269" s="163"/>
      <c r="M269" s="159" t="s">
        <v>443</v>
      </c>
      <c r="O269" s="150"/>
    </row>
    <row r="270" spans="1:104" x14ac:dyDescent="0.2">
      <c r="A270" s="158"/>
      <c r="B270" s="160"/>
      <c r="C270" s="207" t="s">
        <v>444</v>
      </c>
      <c r="D270" s="208"/>
      <c r="E270" s="161">
        <v>3.5</v>
      </c>
      <c r="F270" s="162"/>
      <c r="G270" s="163"/>
      <c r="M270" s="159" t="s">
        <v>444</v>
      </c>
      <c r="O270" s="150"/>
    </row>
    <row r="271" spans="1:104" x14ac:dyDescent="0.2">
      <c r="A271" s="158"/>
      <c r="B271" s="160"/>
      <c r="C271" s="207" t="s">
        <v>445</v>
      </c>
      <c r="D271" s="208"/>
      <c r="E271" s="161">
        <v>-0.9</v>
      </c>
      <c r="F271" s="162"/>
      <c r="G271" s="163"/>
      <c r="M271" s="159" t="s">
        <v>445</v>
      </c>
      <c r="O271" s="150"/>
    </row>
    <row r="272" spans="1:104" x14ac:dyDescent="0.2">
      <c r="A272" s="158"/>
      <c r="B272" s="160"/>
      <c r="C272" s="207" t="s">
        <v>446</v>
      </c>
      <c r="D272" s="208"/>
      <c r="E272" s="161">
        <v>-1.1599999999999999</v>
      </c>
      <c r="F272" s="162"/>
      <c r="G272" s="163"/>
      <c r="M272" s="159" t="s">
        <v>446</v>
      </c>
      <c r="O272" s="150"/>
    </row>
    <row r="273" spans="1:104" x14ac:dyDescent="0.2">
      <c r="A273" s="158"/>
      <c r="B273" s="160"/>
      <c r="C273" s="207" t="s">
        <v>447</v>
      </c>
      <c r="D273" s="208"/>
      <c r="E273" s="161">
        <v>4.8</v>
      </c>
      <c r="F273" s="162"/>
      <c r="G273" s="163"/>
      <c r="M273" s="159" t="s">
        <v>447</v>
      </c>
      <c r="O273" s="150"/>
    </row>
    <row r="274" spans="1:104" x14ac:dyDescent="0.2">
      <c r="A274" s="151">
        <v>111</v>
      </c>
      <c r="B274" s="152" t="s">
        <v>448</v>
      </c>
      <c r="C274" s="153" t="s">
        <v>449</v>
      </c>
      <c r="D274" s="154" t="s">
        <v>183</v>
      </c>
      <c r="E274" s="155">
        <v>11.836</v>
      </c>
      <c r="F274" s="155"/>
      <c r="G274" s="156">
        <f>E274*F274</f>
        <v>0</v>
      </c>
      <c r="O274" s="150">
        <v>2</v>
      </c>
      <c r="AA274" s="131">
        <v>12</v>
      </c>
      <c r="AB274" s="131">
        <v>0</v>
      </c>
      <c r="AC274" s="131">
        <v>96</v>
      </c>
      <c r="AZ274" s="131">
        <v>2</v>
      </c>
      <c r="BA274" s="131">
        <f>IF(AZ274=1,G274,0)</f>
        <v>0</v>
      </c>
      <c r="BB274" s="131">
        <f>IF(AZ274=2,G274,0)</f>
        <v>0</v>
      </c>
      <c r="BC274" s="131">
        <f>IF(AZ274=3,G274,0)</f>
        <v>0</v>
      </c>
      <c r="BD274" s="131">
        <f>IF(AZ274=4,G274,0)</f>
        <v>0</v>
      </c>
      <c r="BE274" s="131">
        <f>IF(AZ274=5,G274,0)</f>
        <v>0</v>
      </c>
      <c r="CA274" s="157">
        <v>12</v>
      </c>
      <c r="CB274" s="157">
        <v>0</v>
      </c>
      <c r="CZ274" s="131">
        <v>5.0000000000000001E-4</v>
      </c>
    </row>
    <row r="275" spans="1:104" x14ac:dyDescent="0.2">
      <c r="A275" s="158"/>
      <c r="B275" s="160"/>
      <c r="C275" s="207" t="s">
        <v>450</v>
      </c>
      <c r="D275" s="208"/>
      <c r="E275" s="161">
        <v>10.76</v>
      </c>
      <c r="F275" s="162"/>
      <c r="G275" s="163"/>
      <c r="M275" s="159" t="s">
        <v>450</v>
      </c>
      <c r="O275" s="150"/>
    </row>
    <row r="276" spans="1:104" x14ac:dyDescent="0.2">
      <c r="A276" s="158"/>
      <c r="B276" s="160"/>
      <c r="C276" s="207" t="s">
        <v>451</v>
      </c>
      <c r="D276" s="208"/>
      <c r="E276" s="161">
        <v>1.0760000000000001</v>
      </c>
      <c r="F276" s="162"/>
      <c r="G276" s="163"/>
      <c r="M276" s="159" t="s">
        <v>451</v>
      </c>
      <c r="O276" s="150"/>
    </row>
    <row r="277" spans="1:104" ht="22.5" x14ac:dyDescent="0.2">
      <c r="A277" s="151">
        <v>112</v>
      </c>
      <c r="B277" s="152" t="s">
        <v>360</v>
      </c>
      <c r="C277" s="153" t="s">
        <v>452</v>
      </c>
      <c r="D277" s="154"/>
      <c r="E277" s="155">
        <v>0</v>
      </c>
      <c r="F277" s="155"/>
      <c r="G277" s="156">
        <f>E277*F277</f>
        <v>0</v>
      </c>
      <c r="O277" s="150">
        <v>2</v>
      </c>
      <c r="AA277" s="131">
        <v>12</v>
      </c>
      <c r="AB277" s="131">
        <v>0</v>
      </c>
      <c r="AC277" s="131">
        <v>97</v>
      </c>
      <c r="AZ277" s="131">
        <v>2</v>
      </c>
      <c r="BA277" s="131">
        <f>IF(AZ277=1,G277,0)</f>
        <v>0</v>
      </c>
      <c r="BB277" s="131">
        <f>IF(AZ277=2,G277,0)</f>
        <v>0</v>
      </c>
      <c r="BC277" s="131">
        <f>IF(AZ277=3,G277,0)</f>
        <v>0</v>
      </c>
      <c r="BD277" s="131">
        <f>IF(AZ277=4,G277,0)</f>
        <v>0</v>
      </c>
      <c r="BE277" s="131">
        <f>IF(AZ277=5,G277,0)</f>
        <v>0</v>
      </c>
      <c r="CA277" s="157">
        <v>12</v>
      </c>
      <c r="CB277" s="157">
        <v>0</v>
      </c>
      <c r="CZ277" s="131">
        <v>0</v>
      </c>
    </row>
    <row r="278" spans="1:104" x14ac:dyDescent="0.2">
      <c r="A278" s="151">
        <v>113</v>
      </c>
      <c r="B278" s="152" t="s">
        <v>453</v>
      </c>
      <c r="C278" s="153" t="s">
        <v>454</v>
      </c>
      <c r="D278" s="154" t="s">
        <v>131</v>
      </c>
      <c r="E278" s="155">
        <v>24.15</v>
      </c>
      <c r="F278" s="155"/>
      <c r="G278" s="156">
        <f>E278*F278</f>
        <v>0</v>
      </c>
      <c r="O278" s="150">
        <v>2</v>
      </c>
      <c r="AA278" s="131">
        <v>3</v>
      </c>
      <c r="AB278" s="131">
        <v>7</v>
      </c>
      <c r="AC278" s="131">
        <v>58551220</v>
      </c>
      <c r="AZ278" s="131">
        <v>2</v>
      </c>
      <c r="BA278" s="131">
        <f>IF(AZ278=1,G278,0)</f>
        <v>0</v>
      </c>
      <c r="BB278" s="131">
        <f>IF(AZ278=2,G278,0)</f>
        <v>0</v>
      </c>
      <c r="BC278" s="131">
        <f>IF(AZ278=3,G278,0)</f>
        <v>0</v>
      </c>
      <c r="BD278" s="131">
        <f>IF(AZ278=4,G278,0)</f>
        <v>0</v>
      </c>
      <c r="BE278" s="131">
        <f>IF(AZ278=5,G278,0)</f>
        <v>0</v>
      </c>
      <c r="CA278" s="157">
        <v>3</v>
      </c>
      <c r="CB278" s="157">
        <v>7</v>
      </c>
      <c r="CZ278" s="131">
        <v>1E-3</v>
      </c>
    </row>
    <row r="279" spans="1:104" x14ac:dyDescent="0.2">
      <c r="A279" s="158"/>
      <c r="B279" s="160"/>
      <c r="C279" s="207" t="s">
        <v>455</v>
      </c>
      <c r="D279" s="208"/>
      <c r="E279" s="161">
        <v>24.15</v>
      </c>
      <c r="F279" s="162"/>
      <c r="G279" s="163"/>
      <c r="M279" s="159" t="s">
        <v>455</v>
      </c>
      <c r="O279" s="150"/>
    </row>
    <row r="280" spans="1:104" x14ac:dyDescent="0.2">
      <c r="A280" s="151">
        <v>114</v>
      </c>
      <c r="B280" s="152" t="s">
        <v>456</v>
      </c>
      <c r="C280" s="153" t="s">
        <v>457</v>
      </c>
      <c r="D280" s="154" t="s">
        <v>131</v>
      </c>
      <c r="E280" s="155">
        <v>36.848999999999997</v>
      </c>
      <c r="F280" s="155"/>
      <c r="G280" s="156">
        <f>E280*F280</f>
        <v>0</v>
      </c>
      <c r="O280" s="150">
        <v>2</v>
      </c>
      <c r="AA280" s="131">
        <v>3</v>
      </c>
      <c r="AB280" s="131">
        <v>7</v>
      </c>
      <c r="AC280" s="131" t="s">
        <v>456</v>
      </c>
      <c r="AZ280" s="131">
        <v>2</v>
      </c>
      <c r="BA280" s="131">
        <f>IF(AZ280=1,G280,0)</f>
        <v>0</v>
      </c>
      <c r="BB280" s="131">
        <f>IF(AZ280=2,G280,0)</f>
        <v>0</v>
      </c>
      <c r="BC280" s="131">
        <f>IF(AZ280=3,G280,0)</f>
        <v>0</v>
      </c>
      <c r="BD280" s="131">
        <f>IF(AZ280=4,G280,0)</f>
        <v>0</v>
      </c>
      <c r="BE280" s="131">
        <f>IF(AZ280=5,G280,0)</f>
        <v>0</v>
      </c>
      <c r="CA280" s="157">
        <v>3</v>
      </c>
      <c r="CB280" s="157">
        <v>7</v>
      </c>
      <c r="CZ280" s="131">
        <v>1E-3</v>
      </c>
    </row>
    <row r="281" spans="1:104" x14ac:dyDescent="0.2">
      <c r="A281" s="158"/>
      <c r="B281" s="160"/>
      <c r="C281" s="207" t="s">
        <v>458</v>
      </c>
      <c r="D281" s="208"/>
      <c r="E281" s="161">
        <v>36.848999999999997</v>
      </c>
      <c r="F281" s="162"/>
      <c r="G281" s="163"/>
      <c r="M281" s="159" t="s">
        <v>458</v>
      </c>
      <c r="O281" s="150"/>
    </row>
    <row r="282" spans="1:104" x14ac:dyDescent="0.2">
      <c r="A282" s="151">
        <v>115</v>
      </c>
      <c r="B282" s="152" t="s">
        <v>459</v>
      </c>
      <c r="C282" s="153" t="s">
        <v>460</v>
      </c>
      <c r="D282" s="154" t="s">
        <v>131</v>
      </c>
      <c r="E282" s="155">
        <v>5.19</v>
      </c>
      <c r="F282" s="155"/>
      <c r="G282" s="156">
        <f>E282*F282</f>
        <v>0</v>
      </c>
      <c r="O282" s="150">
        <v>2</v>
      </c>
      <c r="AA282" s="131">
        <v>3</v>
      </c>
      <c r="AB282" s="131">
        <v>7</v>
      </c>
      <c r="AC282" s="131" t="s">
        <v>459</v>
      </c>
      <c r="AZ282" s="131">
        <v>2</v>
      </c>
      <c r="BA282" s="131">
        <f>IF(AZ282=1,G282,0)</f>
        <v>0</v>
      </c>
      <c r="BB282" s="131">
        <f>IF(AZ282=2,G282,0)</f>
        <v>0</v>
      </c>
      <c r="BC282" s="131">
        <f>IF(AZ282=3,G282,0)</f>
        <v>0</v>
      </c>
      <c r="BD282" s="131">
        <f>IF(AZ282=4,G282,0)</f>
        <v>0</v>
      </c>
      <c r="BE282" s="131">
        <f>IF(AZ282=5,G282,0)</f>
        <v>0</v>
      </c>
      <c r="CA282" s="157">
        <v>3</v>
      </c>
      <c r="CB282" s="157">
        <v>7</v>
      </c>
      <c r="CZ282" s="131">
        <v>1E-3</v>
      </c>
    </row>
    <row r="283" spans="1:104" x14ac:dyDescent="0.2">
      <c r="A283" s="158"/>
      <c r="B283" s="160"/>
      <c r="C283" s="207" t="s">
        <v>461</v>
      </c>
      <c r="D283" s="208"/>
      <c r="E283" s="161">
        <v>5.19</v>
      </c>
      <c r="F283" s="162"/>
      <c r="G283" s="163"/>
      <c r="M283" s="159" t="s">
        <v>461</v>
      </c>
      <c r="O283" s="150"/>
    </row>
    <row r="284" spans="1:104" x14ac:dyDescent="0.2">
      <c r="A284" s="151">
        <v>116</v>
      </c>
      <c r="B284" s="152" t="s">
        <v>462</v>
      </c>
      <c r="C284" s="153" t="s">
        <v>463</v>
      </c>
      <c r="D284" s="154" t="s">
        <v>86</v>
      </c>
      <c r="E284" s="155">
        <v>11.417999999999999</v>
      </c>
      <c r="F284" s="155"/>
      <c r="G284" s="156">
        <f>E284*F284</f>
        <v>0</v>
      </c>
      <c r="O284" s="150">
        <v>2</v>
      </c>
      <c r="AA284" s="131">
        <v>3</v>
      </c>
      <c r="AB284" s="131">
        <v>7</v>
      </c>
      <c r="AC284" s="131" t="s">
        <v>462</v>
      </c>
      <c r="AZ284" s="131">
        <v>2</v>
      </c>
      <c r="BA284" s="131">
        <f>IF(AZ284=1,G284,0)</f>
        <v>0</v>
      </c>
      <c r="BB284" s="131">
        <f>IF(AZ284=2,G284,0)</f>
        <v>0</v>
      </c>
      <c r="BC284" s="131">
        <f>IF(AZ284=3,G284,0)</f>
        <v>0</v>
      </c>
      <c r="BD284" s="131">
        <f>IF(AZ284=4,G284,0)</f>
        <v>0</v>
      </c>
      <c r="BE284" s="131">
        <f>IF(AZ284=5,G284,0)</f>
        <v>0</v>
      </c>
      <c r="CA284" s="157">
        <v>3</v>
      </c>
      <c r="CB284" s="157">
        <v>7</v>
      </c>
      <c r="CZ284" s="131">
        <v>1.3599999999999999E-2</v>
      </c>
    </row>
    <row r="285" spans="1:104" x14ac:dyDescent="0.2">
      <c r="A285" s="158"/>
      <c r="B285" s="160"/>
      <c r="C285" s="207" t="s">
        <v>464</v>
      </c>
      <c r="D285" s="208"/>
      <c r="E285" s="161">
        <v>10.38</v>
      </c>
      <c r="F285" s="162"/>
      <c r="G285" s="163"/>
      <c r="M285" s="159" t="s">
        <v>464</v>
      </c>
      <c r="O285" s="150"/>
    </row>
    <row r="286" spans="1:104" x14ac:dyDescent="0.2">
      <c r="A286" s="158"/>
      <c r="B286" s="160"/>
      <c r="C286" s="207" t="s">
        <v>465</v>
      </c>
      <c r="D286" s="208"/>
      <c r="E286" s="161">
        <v>1.038</v>
      </c>
      <c r="F286" s="162"/>
      <c r="G286" s="163"/>
      <c r="M286" s="159" t="s">
        <v>465</v>
      </c>
      <c r="O286" s="150"/>
    </row>
    <row r="287" spans="1:104" x14ac:dyDescent="0.2">
      <c r="A287" s="151">
        <v>117</v>
      </c>
      <c r="B287" s="152" t="s">
        <v>466</v>
      </c>
      <c r="C287" s="153" t="s">
        <v>467</v>
      </c>
      <c r="D287" s="154" t="s">
        <v>127</v>
      </c>
      <c r="E287" s="155">
        <v>0.28292479999999998</v>
      </c>
      <c r="F287" s="155"/>
      <c r="G287" s="156">
        <f>E287*F287</f>
        <v>0</v>
      </c>
      <c r="O287" s="150">
        <v>2</v>
      </c>
      <c r="AA287" s="131">
        <v>7</v>
      </c>
      <c r="AB287" s="131">
        <v>1001</v>
      </c>
      <c r="AC287" s="131">
        <v>5</v>
      </c>
      <c r="AZ287" s="131">
        <v>2</v>
      </c>
      <c r="BA287" s="131">
        <f>IF(AZ287=1,G287,0)</f>
        <v>0</v>
      </c>
      <c r="BB287" s="131">
        <f>IF(AZ287=2,G287,0)</f>
        <v>0</v>
      </c>
      <c r="BC287" s="131">
        <f>IF(AZ287=3,G287,0)</f>
        <v>0</v>
      </c>
      <c r="BD287" s="131">
        <f>IF(AZ287=4,G287,0)</f>
        <v>0</v>
      </c>
      <c r="BE287" s="131">
        <f>IF(AZ287=5,G287,0)</f>
        <v>0</v>
      </c>
      <c r="CA287" s="157">
        <v>7</v>
      </c>
      <c r="CB287" s="157">
        <v>1001</v>
      </c>
      <c r="CZ287" s="131">
        <v>0</v>
      </c>
    </row>
    <row r="288" spans="1:104" x14ac:dyDescent="0.2">
      <c r="A288" s="164"/>
      <c r="B288" s="165" t="s">
        <v>77</v>
      </c>
      <c r="C288" s="166" t="str">
        <f>CONCATENATE(B247," ",C247)</f>
        <v>781 Obklady keramické</v>
      </c>
      <c r="D288" s="167"/>
      <c r="E288" s="168"/>
      <c r="F288" s="169"/>
      <c r="G288" s="170">
        <f>SUM(G247:G287)</f>
        <v>0</v>
      </c>
      <c r="O288" s="150">
        <v>4</v>
      </c>
      <c r="BA288" s="171">
        <f>SUM(BA247:BA287)</f>
        <v>0</v>
      </c>
      <c r="BB288" s="171">
        <f>SUM(BB247:BB287)</f>
        <v>0</v>
      </c>
      <c r="BC288" s="171">
        <f>SUM(BC247:BC287)</f>
        <v>0</v>
      </c>
      <c r="BD288" s="171">
        <f>SUM(BD247:BD287)</f>
        <v>0</v>
      </c>
      <c r="BE288" s="171">
        <f>SUM(BE247:BE287)</f>
        <v>0</v>
      </c>
    </row>
    <row r="289" spans="1:104" x14ac:dyDescent="0.2">
      <c r="A289" s="144" t="s">
        <v>74</v>
      </c>
      <c r="B289" s="145" t="s">
        <v>468</v>
      </c>
      <c r="C289" s="146" t="s">
        <v>469</v>
      </c>
      <c r="D289" s="147"/>
      <c r="E289" s="148"/>
      <c r="F289" s="148"/>
      <c r="G289" s="149"/>
      <c r="O289" s="150">
        <v>1</v>
      </c>
    </row>
    <row r="290" spans="1:104" x14ac:dyDescent="0.2">
      <c r="A290" s="151">
        <v>118</v>
      </c>
      <c r="B290" s="152" t="s">
        <v>470</v>
      </c>
      <c r="C290" s="153" t="s">
        <v>471</v>
      </c>
      <c r="D290" s="154" t="s">
        <v>86</v>
      </c>
      <c r="E290" s="155">
        <v>31.187899999999999</v>
      </c>
      <c r="F290" s="155"/>
      <c r="G290" s="156">
        <f>E290*F290</f>
        <v>0</v>
      </c>
      <c r="O290" s="150">
        <v>2</v>
      </c>
      <c r="AA290" s="131">
        <v>1</v>
      </c>
      <c r="AB290" s="131">
        <v>7</v>
      </c>
      <c r="AC290" s="131">
        <v>7</v>
      </c>
      <c r="AZ290" s="131">
        <v>2</v>
      </c>
      <c r="BA290" s="131">
        <f>IF(AZ290=1,G290,0)</f>
        <v>0</v>
      </c>
      <c r="BB290" s="131">
        <f>IF(AZ290=2,G290,0)</f>
        <v>0</v>
      </c>
      <c r="BC290" s="131">
        <f>IF(AZ290=3,G290,0)</f>
        <v>0</v>
      </c>
      <c r="BD290" s="131">
        <f>IF(AZ290=4,G290,0)</f>
        <v>0</v>
      </c>
      <c r="BE290" s="131">
        <f>IF(AZ290=5,G290,0)</f>
        <v>0</v>
      </c>
      <c r="CA290" s="157">
        <v>1</v>
      </c>
      <c r="CB290" s="157">
        <v>7</v>
      </c>
      <c r="CZ290" s="131">
        <v>1.6000000000000001E-4</v>
      </c>
    </row>
    <row r="291" spans="1:104" x14ac:dyDescent="0.2">
      <c r="A291" s="158"/>
      <c r="B291" s="160"/>
      <c r="C291" s="207" t="s">
        <v>209</v>
      </c>
      <c r="D291" s="208"/>
      <c r="E291" s="161">
        <v>25.683399999999999</v>
      </c>
      <c r="F291" s="162"/>
      <c r="G291" s="163"/>
      <c r="M291" s="159" t="s">
        <v>209</v>
      </c>
      <c r="O291" s="150"/>
    </row>
    <row r="292" spans="1:104" x14ac:dyDescent="0.2">
      <c r="A292" s="158"/>
      <c r="B292" s="160"/>
      <c r="C292" s="207" t="s">
        <v>210</v>
      </c>
      <c r="D292" s="208"/>
      <c r="E292" s="161">
        <v>-1.5375000000000001</v>
      </c>
      <c r="F292" s="162"/>
      <c r="G292" s="163"/>
      <c r="M292" s="159" t="s">
        <v>210</v>
      </c>
      <c r="O292" s="150"/>
    </row>
    <row r="293" spans="1:104" x14ac:dyDescent="0.2">
      <c r="A293" s="158"/>
      <c r="B293" s="160"/>
      <c r="C293" s="207" t="s">
        <v>211</v>
      </c>
      <c r="D293" s="208"/>
      <c r="E293" s="161">
        <v>-1.44</v>
      </c>
      <c r="F293" s="162"/>
      <c r="G293" s="163"/>
      <c r="M293" s="159" t="s">
        <v>211</v>
      </c>
      <c r="O293" s="150"/>
    </row>
    <row r="294" spans="1:104" x14ac:dyDescent="0.2">
      <c r="A294" s="158"/>
      <c r="B294" s="160"/>
      <c r="C294" s="207" t="s">
        <v>472</v>
      </c>
      <c r="D294" s="208"/>
      <c r="E294" s="161">
        <v>5.1219999999999999</v>
      </c>
      <c r="F294" s="162"/>
      <c r="G294" s="163"/>
      <c r="M294" s="159" t="s">
        <v>472</v>
      </c>
      <c r="O294" s="150"/>
    </row>
    <row r="295" spans="1:104" x14ac:dyDescent="0.2">
      <c r="A295" s="158"/>
      <c r="B295" s="160"/>
      <c r="C295" s="207" t="s">
        <v>473</v>
      </c>
      <c r="D295" s="208"/>
      <c r="E295" s="161">
        <v>3.36</v>
      </c>
      <c r="F295" s="162"/>
      <c r="G295" s="163"/>
      <c r="M295" s="159" t="s">
        <v>473</v>
      </c>
      <c r="O295" s="150"/>
    </row>
    <row r="296" spans="1:104" x14ac:dyDescent="0.2">
      <c r="A296" s="151">
        <v>119</v>
      </c>
      <c r="B296" s="152" t="s">
        <v>474</v>
      </c>
      <c r="C296" s="153" t="s">
        <v>475</v>
      </c>
      <c r="D296" s="154" t="s">
        <v>86</v>
      </c>
      <c r="E296" s="155">
        <v>31.187899999999999</v>
      </c>
      <c r="F296" s="155"/>
      <c r="G296" s="156">
        <f>E296*F296</f>
        <v>0</v>
      </c>
      <c r="O296" s="150">
        <v>2</v>
      </c>
      <c r="AA296" s="131">
        <v>1</v>
      </c>
      <c r="AB296" s="131">
        <v>7</v>
      </c>
      <c r="AC296" s="131">
        <v>7</v>
      </c>
      <c r="AZ296" s="131">
        <v>2</v>
      </c>
      <c r="BA296" s="131">
        <f>IF(AZ296=1,G296,0)</f>
        <v>0</v>
      </c>
      <c r="BB296" s="131">
        <f>IF(AZ296=2,G296,0)</f>
        <v>0</v>
      </c>
      <c r="BC296" s="131">
        <f>IF(AZ296=3,G296,0)</f>
        <v>0</v>
      </c>
      <c r="BD296" s="131">
        <f>IF(AZ296=4,G296,0)</f>
        <v>0</v>
      </c>
      <c r="BE296" s="131">
        <f>IF(AZ296=5,G296,0)</f>
        <v>0</v>
      </c>
      <c r="CA296" s="157">
        <v>1</v>
      </c>
      <c r="CB296" s="157">
        <v>7</v>
      </c>
      <c r="CZ296" s="131">
        <v>4.2000000000000002E-4</v>
      </c>
    </row>
    <row r="297" spans="1:104" x14ac:dyDescent="0.2">
      <c r="A297" s="151">
        <v>120</v>
      </c>
      <c r="B297" s="152" t="s">
        <v>476</v>
      </c>
      <c r="C297" s="153" t="s">
        <v>477</v>
      </c>
      <c r="D297" s="154" t="s">
        <v>86</v>
      </c>
      <c r="E297" s="155">
        <v>163.52699999999999</v>
      </c>
      <c r="F297" s="155"/>
      <c r="G297" s="156">
        <f>E297*F297</f>
        <v>0</v>
      </c>
      <c r="O297" s="150">
        <v>2</v>
      </c>
      <c r="AA297" s="131">
        <v>1</v>
      </c>
      <c r="AB297" s="131">
        <v>7</v>
      </c>
      <c r="AC297" s="131">
        <v>7</v>
      </c>
      <c r="AZ297" s="131">
        <v>2</v>
      </c>
      <c r="BA297" s="131">
        <f>IF(AZ297=1,G297,0)</f>
        <v>0</v>
      </c>
      <c r="BB297" s="131">
        <f>IF(AZ297=2,G297,0)</f>
        <v>0</v>
      </c>
      <c r="BC297" s="131">
        <f>IF(AZ297=3,G297,0)</f>
        <v>0</v>
      </c>
      <c r="BD297" s="131">
        <f>IF(AZ297=4,G297,0)</f>
        <v>0</v>
      </c>
      <c r="BE297" s="131">
        <f>IF(AZ297=5,G297,0)</f>
        <v>0</v>
      </c>
      <c r="CA297" s="157">
        <v>1</v>
      </c>
      <c r="CB297" s="157">
        <v>7</v>
      </c>
      <c r="CZ297" s="131">
        <v>6.9999999999999994E-5</v>
      </c>
    </row>
    <row r="298" spans="1:104" x14ac:dyDescent="0.2">
      <c r="A298" s="158"/>
      <c r="B298" s="160"/>
      <c r="C298" s="207" t="s">
        <v>190</v>
      </c>
      <c r="D298" s="208"/>
      <c r="E298" s="161">
        <v>3.9550000000000001</v>
      </c>
      <c r="F298" s="162"/>
      <c r="G298" s="163"/>
      <c r="M298" s="159" t="s">
        <v>190</v>
      </c>
      <c r="O298" s="150"/>
    </row>
    <row r="299" spans="1:104" x14ac:dyDescent="0.2">
      <c r="A299" s="158"/>
      <c r="B299" s="160"/>
      <c r="C299" s="207"/>
      <c r="D299" s="208"/>
      <c r="E299" s="161">
        <v>0</v>
      </c>
      <c r="F299" s="162"/>
      <c r="G299" s="163"/>
      <c r="M299" s="159">
        <v>0</v>
      </c>
      <c r="O299" s="150"/>
    </row>
    <row r="300" spans="1:104" x14ac:dyDescent="0.2">
      <c r="A300" s="158"/>
      <c r="B300" s="160"/>
      <c r="C300" s="207" t="s">
        <v>199</v>
      </c>
      <c r="D300" s="208"/>
      <c r="E300" s="161">
        <v>12.556800000000001</v>
      </c>
      <c r="F300" s="162"/>
      <c r="G300" s="163"/>
      <c r="M300" s="159" t="s">
        <v>199</v>
      </c>
      <c r="O300" s="150"/>
    </row>
    <row r="301" spans="1:104" x14ac:dyDescent="0.2">
      <c r="A301" s="158"/>
      <c r="B301" s="160"/>
      <c r="C301" s="207" t="s">
        <v>200</v>
      </c>
      <c r="D301" s="208"/>
      <c r="E301" s="161">
        <v>-2.3431999999999999</v>
      </c>
      <c r="F301" s="162"/>
      <c r="G301" s="163"/>
      <c r="M301" s="159" t="s">
        <v>200</v>
      </c>
      <c r="O301" s="150"/>
    </row>
    <row r="302" spans="1:104" x14ac:dyDescent="0.2">
      <c r="A302" s="158"/>
      <c r="B302" s="160"/>
      <c r="C302" s="207"/>
      <c r="D302" s="208"/>
      <c r="E302" s="161">
        <v>0</v>
      </c>
      <c r="F302" s="162"/>
      <c r="G302" s="163"/>
      <c r="M302" s="159">
        <v>0</v>
      </c>
      <c r="O302" s="150"/>
    </row>
    <row r="303" spans="1:104" x14ac:dyDescent="0.2">
      <c r="A303" s="158"/>
      <c r="B303" s="160"/>
      <c r="C303" s="207" t="s">
        <v>201</v>
      </c>
      <c r="D303" s="208"/>
      <c r="E303" s="161">
        <v>9.1999999999999993</v>
      </c>
      <c r="F303" s="162"/>
      <c r="G303" s="163"/>
      <c r="M303" s="159" t="s">
        <v>201</v>
      </c>
      <c r="O303" s="150"/>
    </row>
    <row r="304" spans="1:104" x14ac:dyDescent="0.2">
      <c r="A304" s="158"/>
      <c r="B304" s="160"/>
      <c r="C304" s="207"/>
      <c r="D304" s="208"/>
      <c r="E304" s="161">
        <v>0</v>
      </c>
      <c r="F304" s="162"/>
      <c r="G304" s="163"/>
      <c r="M304" s="159">
        <v>0</v>
      </c>
      <c r="O304" s="150"/>
    </row>
    <row r="305" spans="1:104" x14ac:dyDescent="0.2">
      <c r="A305" s="158"/>
      <c r="B305" s="160"/>
      <c r="C305" s="207" t="s">
        <v>202</v>
      </c>
      <c r="D305" s="208"/>
      <c r="E305" s="161">
        <v>67.724999999999994</v>
      </c>
      <c r="F305" s="162"/>
      <c r="G305" s="163"/>
      <c r="M305" s="159" t="s">
        <v>202</v>
      </c>
      <c r="O305" s="150"/>
    </row>
    <row r="306" spans="1:104" x14ac:dyDescent="0.2">
      <c r="A306" s="158"/>
      <c r="B306" s="160"/>
      <c r="C306" s="207" t="s">
        <v>203</v>
      </c>
      <c r="D306" s="208"/>
      <c r="E306" s="161">
        <v>-1.845</v>
      </c>
      <c r="F306" s="162"/>
      <c r="G306" s="163"/>
      <c r="M306" s="159" t="s">
        <v>203</v>
      </c>
      <c r="O306" s="150"/>
    </row>
    <row r="307" spans="1:104" x14ac:dyDescent="0.2">
      <c r="A307" s="158"/>
      <c r="B307" s="160"/>
      <c r="C307" s="207" t="s">
        <v>204</v>
      </c>
      <c r="D307" s="208"/>
      <c r="E307" s="161">
        <v>-2.94</v>
      </c>
      <c r="F307" s="162"/>
      <c r="G307" s="163"/>
      <c r="M307" s="159" t="s">
        <v>204</v>
      </c>
      <c r="O307" s="150"/>
    </row>
    <row r="308" spans="1:104" x14ac:dyDescent="0.2">
      <c r="A308" s="158"/>
      <c r="B308" s="160"/>
      <c r="C308" s="207" t="s">
        <v>205</v>
      </c>
      <c r="D308" s="208"/>
      <c r="E308" s="161">
        <v>-4.5</v>
      </c>
      <c r="F308" s="162"/>
      <c r="G308" s="163"/>
      <c r="M308" s="159" t="s">
        <v>205</v>
      </c>
      <c r="O308" s="150"/>
    </row>
    <row r="309" spans="1:104" x14ac:dyDescent="0.2">
      <c r="A309" s="158"/>
      <c r="B309" s="160"/>
      <c r="C309" s="207" t="s">
        <v>478</v>
      </c>
      <c r="D309" s="208"/>
      <c r="E309" s="161">
        <v>13.72</v>
      </c>
      <c r="F309" s="162"/>
      <c r="G309" s="163"/>
      <c r="M309" s="159" t="s">
        <v>478</v>
      </c>
      <c r="O309" s="150"/>
    </row>
    <row r="310" spans="1:104" x14ac:dyDescent="0.2">
      <c r="A310" s="158"/>
      <c r="B310" s="160"/>
      <c r="C310" s="207"/>
      <c r="D310" s="208"/>
      <c r="E310" s="161">
        <v>0</v>
      </c>
      <c r="F310" s="162"/>
      <c r="G310" s="163"/>
      <c r="M310" s="159">
        <v>0</v>
      </c>
      <c r="O310" s="150"/>
    </row>
    <row r="311" spans="1:104" x14ac:dyDescent="0.2">
      <c r="A311" s="158"/>
      <c r="B311" s="160"/>
      <c r="C311" s="207" t="s">
        <v>206</v>
      </c>
      <c r="D311" s="208"/>
      <c r="E311" s="161">
        <v>44.722499999999997</v>
      </c>
      <c r="F311" s="162"/>
      <c r="G311" s="163"/>
      <c r="M311" s="159" t="s">
        <v>206</v>
      </c>
      <c r="O311" s="150"/>
    </row>
    <row r="312" spans="1:104" x14ac:dyDescent="0.2">
      <c r="A312" s="158"/>
      <c r="B312" s="160"/>
      <c r="C312" s="207" t="s">
        <v>207</v>
      </c>
      <c r="D312" s="208"/>
      <c r="E312" s="161">
        <v>-2.7</v>
      </c>
      <c r="F312" s="162"/>
      <c r="G312" s="163"/>
      <c r="M312" s="159" t="s">
        <v>207</v>
      </c>
      <c r="O312" s="150"/>
    </row>
    <row r="313" spans="1:104" x14ac:dyDescent="0.2">
      <c r="A313" s="158"/>
      <c r="B313" s="160"/>
      <c r="C313" s="207" t="s">
        <v>208</v>
      </c>
      <c r="D313" s="208"/>
      <c r="E313" s="161">
        <v>-5.2275</v>
      </c>
      <c r="F313" s="162"/>
      <c r="G313" s="163"/>
      <c r="M313" s="159" t="s">
        <v>208</v>
      </c>
      <c r="O313" s="150"/>
    </row>
    <row r="314" spans="1:104" x14ac:dyDescent="0.2">
      <c r="A314" s="158"/>
      <c r="B314" s="160"/>
      <c r="C314" s="207" t="s">
        <v>479</v>
      </c>
      <c r="D314" s="208"/>
      <c r="E314" s="161">
        <v>8.4975000000000005</v>
      </c>
      <c r="F314" s="162"/>
      <c r="G314" s="163"/>
      <c r="M314" s="159" t="s">
        <v>479</v>
      </c>
      <c r="O314" s="150"/>
    </row>
    <row r="315" spans="1:104" x14ac:dyDescent="0.2">
      <c r="A315" s="158"/>
      <c r="B315" s="160"/>
      <c r="C315" s="207"/>
      <c r="D315" s="208"/>
      <c r="E315" s="161">
        <v>0</v>
      </c>
      <c r="F315" s="162"/>
      <c r="G315" s="163"/>
      <c r="M315" s="159">
        <v>0</v>
      </c>
      <c r="O315" s="150"/>
    </row>
    <row r="316" spans="1:104" x14ac:dyDescent="0.2">
      <c r="A316" s="158"/>
      <c r="B316" s="160"/>
      <c r="C316" s="207" t="s">
        <v>209</v>
      </c>
      <c r="D316" s="208"/>
      <c r="E316" s="161">
        <v>25.683399999999999</v>
      </c>
      <c r="F316" s="162"/>
      <c r="G316" s="163"/>
      <c r="M316" s="159" t="s">
        <v>209</v>
      </c>
      <c r="O316" s="150"/>
    </row>
    <row r="317" spans="1:104" x14ac:dyDescent="0.2">
      <c r="A317" s="158"/>
      <c r="B317" s="160"/>
      <c r="C317" s="207" t="s">
        <v>210</v>
      </c>
      <c r="D317" s="208"/>
      <c r="E317" s="161">
        <v>-1.5375000000000001</v>
      </c>
      <c r="F317" s="162"/>
      <c r="G317" s="163"/>
      <c r="M317" s="159" t="s">
        <v>210</v>
      </c>
      <c r="O317" s="150"/>
    </row>
    <row r="318" spans="1:104" x14ac:dyDescent="0.2">
      <c r="A318" s="158"/>
      <c r="B318" s="160"/>
      <c r="C318" s="207" t="s">
        <v>211</v>
      </c>
      <c r="D318" s="208"/>
      <c r="E318" s="161">
        <v>-1.44</v>
      </c>
      <c r="F318" s="162"/>
      <c r="G318" s="163"/>
      <c r="M318" s="159" t="s">
        <v>211</v>
      </c>
      <c r="O318" s="150"/>
    </row>
    <row r="319" spans="1:104" x14ac:dyDescent="0.2">
      <c r="A319" s="151">
        <v>121</v>
      </c>
      <c r="B319" s="152" t="s">
        <v>480</v>
      </c>
      <c r="C319" s="153" t="s">
        <v>481</v>
      </c>
      <c r="D319" s="154" t="s">
        <v>86</v>
      </c>
      <c r="E319" s="155">
        <v>168.649</v>
      </c>
      <c r="F319" s="155"/>
      <c r="G319" s="156">
        <f>E319*F319</f>
        <v>0</v>
      </c>
      <c r="O319" s="150">
        <v>2</v>
      </c>
      <c r="AA319" s="131">
        <v>1</v>
      </c>
      <c r="AB319" s="131">
        <v>7</v>
      </c>
      <c r="AC319" s="131">
        <v>7</v>
      </c>
      <c r="AZ319" s="131">
        <v>2</v>
      </c>
      <c r="BA319" s="131">
        <f>IF(AZ319=1,G319,0)</f>
        <v>0</v>
      </c>
      <c r="BB319" s="131">
        <f>IF(AZ319=2,G319,0)</f>
        <v>0</v>
      </c>
      <c r="BC319" s="131">
        <f>IF(AZ319=3,G319,0)</f>
        <v>0</v>
      </c>
      <c r="BD319" s="131">
        <f>IF(AZ319=4,G319,0)</f>
        <v>0</v>
      </c>
      <c r="BE319" s="131">
        <f>IF(AZ319=5,G319,0)</f>
        <v>0</v>
      </c>
      <c r="CA319" s="157">
        <v>1</v>
      </c>
      <c r="CB319" s="157">
        <v>7</v>
      </c>
      <c r="CZ319" s="131">
        <v>1.4999999999999999E-4</v>
      </c>
    </row>
    <row r="320" spans="1:104" x14ac:dyDescent="0.2">
      <c r="A320" s="151">
        <v>122</v>
      </c>
      <c r="B320" s="152" t="s">
        <v>482</v>
      </c>
      <c r="C320" s="153" t="s">
        <v>483</v>
      </c>
      <c r="D320" s="154" t="s">
        <v>86</v>
      </c>
      <c r="E320" s="155">
        <v>195</v>
      </c>
      <c r="F320" s="155"/>
      <c r="G320" s="156">
        <f>E320*F320</f>
        <v>0</v>
      </c>
      <c r="O320" s="150">
        <v>2</v>
      </c>
      <c r="AA320" s="131">
        <v>1</v>
      </c>
      <c r="AB320" s="131">
        <v>7</v>
      </c>
      <c r="AC320" s="131">
        <v>7</v>
      </c>
      <c r="AZ320" s="131">
        <v>2</v>
      </c>
      <c r="BA320" s="131">
        <f>IF(AZ320=1,G320,0)</f>
        <v>0</v>
      </c>
      <c r="BB320" s="131">
        <f>IF(AZ320=2,G320,0)</f>
        <v>0</v>
      </c>
      <c r="BC320" s="131">
        <f>IF(AZ320=3,G320,0)</f>
        <v>0</v>
      </c>
      <c r="BD320" s="131">
        <f>IF(AZ320=4,G320,0)</f>
        <v>0</v>
      </c>
      <c r="BE320" s="131">
        <f>IF(AZ320=5,G320,0)</f>
        <v>0</v>
      </c>
      <c r="CA320" s="157">
        <v>1</v>
      </c>
      <c r="CB320" s="157">
        <v>7</v>
      </c>
      <c r="CZ320" s="131">
        <v>0</v>
      </c>
    </row>
    <row r="321" spans="1:104" x14ac:dyDescent="0.2">
      <c r="A321" s="164"/>
      <c r="B321" s="165" t="s">
        <v>77</v>
      </c>
      <c r="C321" s="166" t="str">
        <f>CONCATENATE(B289," ",C289)</f>
        <v>784 Malby</v>
      </c>
      <c r="D321" s="167"/>
      <c r="E321" s="168"/>
      <c r="F321" s="169"/>
      <c r="G321" s="170">
        <f>SUM(G289:G320)</f>
        <v>0</v>
      </c>
      <c r="O321" s="150">
        <v>4</v>
      </c>
      <c r="BA321" s="171">
        <f>SUM(BA289:BA320)</f>
        <v>0</v>
      </c>
      <c r="BB321" s="171">
        <f>SUM(BB289:BB320)</f>
        <v>0</v>
      </c>
      <c r="BC321" s="171">
        <f>SUM(BC289:BC320)</f>
        <v>0</v>
      </c>
      <c r="BD321" s="171">
        <f>SUM(BD289:BD320)</f>
        <v>0</v>
      </c>
      <c r="BE321" s="171">
        <f>SUM(BE289:BE320)</f>
        <v>0</v>
      </c>
    </row>
    <row r="322" spans="1:104" x14ac:dyDescent="0.2">
      <c r="A322" s="144" t="s">
        <v>74</v>
      </c>
      <c r="B322" s="145" t="s">
        <v>484</v>
      </c>
      <c r="C322" s="146" t="s">
        <v>485</v>
      </c>
      <c r="D322" s="147"/>
      <c r="E322" s="148"/>
      <c r="F322" s="148"/>
      <c r="G322" s="149"/>
      <c r="O322" s="150">
        <v>1</v>
      </c>
    </row>
    <row r="323" spans="1:104" x14ac:dyDescent="0.2">
      <c r="A323" s="151">
        <v>123</v>
      </c>
      <c r="B323" s="152" t="s">
        <v>486</v>
      </c>
      <c r="C323" s="153" t="s">
        <v>487</v>
      </c>
      <c r="D323" s="154" t="s">
        <v>220</v>
      </c>
      <c r="E323" s="155">
        <v>1</v>
      </c>
      <c r="F323" s="155"/>
      <c r="G323" s="156">
        <f>E323*F323</f>
        <v>0</v>
      </c>
      <c r="O323" s="150">
        <v>2</v>
      </c>
      <c r="AA323" s="131">
        <v>12</v>
      </c>
      <c r="AB323" s="131">
        <v>0</v>
      </c>
      <c r="AC323" s="131">
        <v>138</v>
      </c>
      <c r="AZ323" s="131">
        <v>4</v>
      </c>
      <c r="BA323" s="131">
        <f>IF(AZ323=1,G323,0)</f>
        <v>0</v>
      </c>
      <c r="BB323" s="131">
        <f>IF(AZ323=2,G323,0)</f>
        <v>0</v>
      </c>
      <c r="BC323" s="131">
        <f>IF(AZ323=3,G323,0)</f>
        <v>0</v>
      </c>
      <c r="BD323" s="131">
        <f>IF(AZ323=4,G323,0)</f>
        <v>0</v>
      </c>
      <c r="BE323" s="131">
        <f>IF(AZ323=5,G323,0)</f>
        <v>0</v>
      </c>
      <c r="CA323" s="157">
        <v>12</v>
      </c>
      <c r="CB323" s="157">
        <v>0</v>
      </c>
      <c r="CZ323" s="131">
        <v>0</v>
      </c>
    </row>
    <row r="324" spans="1:104" x14ac:dyDescent="0.2">
      <c r="A324" s="158"/>
      <c r="B324" s="160"/>
      <c r="C324" s="207" t="s">
        <v>317</v>
      </c>
      <c r="D324" s="208"/>
      <c r="E324" s="161">
        <v>1</v>
      </c>
      <c r="F324" s="162"/>
      <c r="G324" s="163"/>
      <c r="M324" s="159" t="s">
        <v>317</v>
      </c>
      <c r="O324" s="150"/>
    </row>
    <row r="325" spans="1:104" x14ac:dyDescent="0.2">
      <c r="A325" s="151">
        <v>124</v>
      </c>
      <c r="B325" s="152" t="s">
        <v>488</v>
      </c>
      <c r="C325" s="153" t="s">
        <v>503</v>
      </c>
      <c r="D325" s="154" t="s">
        <v>220</v>
      </c>
      <c r="E325" s="155">
        <v>1</v>
      </c>
      <c r="F325" s="155"/>
      <c r="G325" s="156">
        <f>E325*F325</f>
        <v>0</v>
      </c>
      <c r="O325" s="150">
        <v>2</v>
      </c>
      <c r="AA325" s="131">
        <v>12</v>
      </c>
      <c r="AB325" s="131">
        <v>0</v>
      </c>
      <c r="AC325" s="131">
        <v>137</v>
      </c>
      <c r="AZ325" s="131">
        <v>4</v>
      </c>
      <c r="BA325" s="131">
        <f>IF(AZ325=1,G325,0)</f>
        <v>0</v>
      </c>
      <c r="BB325" s="131">
        <f>IF(AZ325=2,G325,0)</f>
        <v>0</v>
      </c>
      <c r="BC325" s="131">
        <f>IF(AZ325=3,G325,0)</f>
        <v>0</v>
      </c>
      <c r="BD325" s="131">
        <f>IF(AZ325=4,G325,0)</f>
        <v>0</v>
      </c>
      <c r="BE325" s="131">
        <f>IF(AZ325=5,G325,0)</f>
        <v>0</v>
      </c>
      <c r="CA325" s="157">
        <v>12</v>
      </c>
      <c r="CB325" s="157">
        <v>0</v>
      </c>
      <c r="CZ325" s="131">
        <v>0</v>
      </c>
    </row>
    <row r="326" spans="1:104" x14ac:dyDescent="0.2">
      <c r="A326" s="164"/>
      <c r="B326" s="165" t="s">
        <v>77</v>
      </c>
      <c r="C326" s="166" t="str">
        <f>CONCATENATE(B322," ",C322)</f>
        <v>M21 Elektromontáže</v>
      </c>
      <c r="D326" s="167"/>
      <c r="E326" s="168"/>
      <c r="F326" s="169"/>
      <c r="G326" s="170">
        <f>SUM(G322:G325)</f>
        <v>0</v>
      </c>
      <c r="O326" s="150">
        <v>4</v>
      </c>
      <c r="BA326" s="171">
        <f>SUM(BA322:BA325)</f>
        <v>0</v>
      </c>
      <c r="BB326" s="171">
        <f>SUM(BB322:BB325)</f>
        <v>0</v>
      </c>
      <c r="BC326" s="171">
        <f>SUM(BC322:BC325)</f>
        <v>0</v>
      </c>
      <c r="BD326" s="171">
        <f>SUM(BD322:BD325)</f>
        <v>0</v>
      </c>
      <c r="BE326" s="171">
        <f>SUM(BE322:BE325)</f>
        <v>0</v>
      </c>
    </row>
    <row r="327" spans="1:104" x14ac:dyDescent="0.2">
      <c r="E327" s="131"/>
    </row>
    <row r="328" spans="1:104" x14ac:dyDescent="0.2">
      <c r="E328" s="131"/>
    </row>
    <row r="329" spans="1:104" x14ac:dyDescent="0.2">
      <c r="E329" s="131"/>
    </row>
    <row r="330" spans="1:104" x14ac:dyDescent="0.2">
      <c r="E330" s="131"/>
    </row>
    <row r="331" spans="1:104" x14ac:dyDescent="0.2">
      <c r="E331" s="131"/>
    </row>
    <row r="332" spans="1:104" x14ac:dyDescent="0.2">
      <c r="E332" s="131"/>
    </row>
    <row r="333" spans="1:104" x14ac:dyDescent="0.2">
      <c r="E333" s="131"/>
    </row>
    <row r="334" spans="1:104" x14ac:dyDescent="0.2">
      <c r="E334" s="131"/>
    </row>
    <row r="335" spans="1:104" x14ac:dyDescent="0.2">
      <c r="E335" s="131"/>
    </row>
    <row r="336" spans="1:104" x14ac:dyDescent="0.2">
      <c r="E336" s="131"/>
    </row>
    <row r="337" spans="5:5" x14ac:dyDescent="0.2">
      <c r="E337" s="131"/>
    </row>
    <row r="338" spans="5:5" x14ac:dyDescent="0.2">
      <c r="E338" s="131"/>
    </row>
    <row r="339" spans="5:5" x14ac:dyDescent="0.2">
      <c r="E339" s="131"/>
    </row>
    <row r="340" spans="5:5" x14ac:dyDescent="0.2">
      <c r="E340" s="131"/>
    </row>
    <row r="341" spans="5:5" x14ac:dyDescent="0.2">
      <c r="E341" s="131"/>
    </row>
    <row r="342" spans="5:5" x14ac:dyDescent="0.2">
      <c r="E342" s="131"/>
    </row>
    <row r="343" spans="5:5" x14ac:dyDescent="0.2">
      <c r="E343" s="131"/>
    </row>
    <row r="344" spans="5:5" x14ac:dyDescent="0.2">
      <c r="E344" s="131"/>
    </row>
    <row r="345" spans="5:5" x14ac:dyDescent="0.2">
      <c r="E345" s="131"/>
    </row>
    <row r="346" spans="5:5" x14ac:dyDescent="0.2">
      <c r="E346" s="131"/>
    </row>
    <row r="347" spans="5:5" x14ac:dyDescent="0.2">
      <c r="E347" s="131"/>
    </row>
    <row r="348" spans="5:5" x14ac:dyDescent="0.2">
      <c r="E348" s="131"/>
    </row>
    <row r="349" spans="5:5" x14ac:dyDescent="0.2">
      <c r="E349" s="131"/>
    </row>
    <row r="350" spans="5:5" x14ac:dyDescent="0.2">
      <c r="E350" s="131"/>
    </row>
    <row r="351" spans="5:5" x14ac:dyDescent="0.2">
      <c r="E351" s="131"/>
    </row>
    <row r="352" spans="5:5" x14ac:dyDescent="0.2">
      <c r="E352" s="131"/>
    </row>
    <row r="353" spans="5:5" x14ac:dyDescent="0.2">
      <c r="E353" s="131"/>
    </row>
    <row r="354" spans="5:5" x14ac:dyDescent="0.2">
      <c r="E354" s="131"/>
    </row>
    <row r="355" spans="5:5" x14ac:dyDescent="0.2">
      <c r="E355" s="131"/>
    </row>
    <row r="356" spans="5:5" x14ac:dyDescent="0.2">
      <c r="E356" s="131"/>
    </row>
    <row r="357" spans="5:5" x14ac:dyDescent="0.2">
      <c r="E357" s="131"/>
    </row>
    <row r="358" spans="5:5" x14ac:dyDescent="0.2">
      <c r="E358" s="131"/>
    </row>
    <row r="359" spans="5:5" x14ac:dyDescent="0.2">
      <c r="E359" s="131"/>
    </row>
    <row r="360" spans="5:5" x14ac:dyDescent="0.2">
      <c r="E360" s="131"/>
    </row>
    <row r="361" spans="5:5" x14ac:dyDescent="0.2">
      <c r="E361" s="131"/>
    </row>
    <row r="362" spans="5:5" x14ac:dyDescent="0.2">
      <c r="E362" s="131"/>
    </row>
    <row r="363" spans="5:5" x14ac:dyDescent="0.2">
      <c r="E363" s="131"/>
    </row>
    <row r="364" spans="5:5" x14ac:dyDescent="0.2">
      <c r="E364" s="131"/>
    </row>
    <row r="365" spans="5:5" x14ac:dyDescent="0.2">
      <c r="E365" s="131"/>
    </row>
    <row r="366" spans="5:5" x14ac:dyDescent="0.2">
      <c r="E366" s="131"/>
    </row>
    <row r="367" spans="5:5" x14ac:dyDescent="0.2">
      <c r="E367" s="131"/>
    </row>
    <row r="368" spans="5:5" x14ac:dyDescent="0.2">
      <c r="E368" s="131"/>
    </row>
    <row r="369" spans="5:5" x14ac:dyDescent="0.2">
      <c r="E369" s="131"/>
    </row>
    <row r="370" spans="5:5" x14ac:dyDescent="0.2">
      <c r="E370" s="131"/>
    </row>
    <row r="371" spans="5:5" x14ac:dyDescent="0.2">
      <c r="E371" s="131"/>
    </row>
    <row r="372" spans="5:5" x14ac:dyDescent="0.2">
      <c r="E372" s="131"/>
    </row>
    <row r="373" spans="5:5" x14ac:dyDescent="0.2">
      <c r="E373" s="131"/>
    </row>
    <row r="374" spans="5:5" x14ac:dyDescent="0.2">
      <c r="E374" s="131"/>
    </row>
    <row r="375" spans="5:5" x14ac:dyDescent="0.2">
      <c r="E375" s="131"/>
    </row>
    <row r="376" spans="5:5" x14ac:dyDescent="0.2">
      <c r="E376" s="131"/>
    </row>
    <row r="377" spans="5:5" x14ac:dyDescent="0.2">
      <c r="E377" s="131"/>
    </row>
    <row r="378" spans="5:5" x14ac:dyDescent="0.2">
      <c r="E378" s="131"/>
    </row>
    <row r="379" spans="5:5" x14ac:dyDescent="0.2">
      <c r="E379" s="131"/>
    </row>
    <row r="380" spans="5:5" x14ac:dyDescent="0.2">
      <c r="E380" s="131"/>
    </row>
    <row r="381" spans="5:5" x14ac:dyDescent="0.2">
      <c r="E381" s="131"/>
    </row>
    <row r="382" spans="5:5" x14ac:dyDescent="0.2">
      <c r="E382" s="131"/>
    </row>
    <row r="383" spans="5:5" x14ac:dyDescent="0.2">
      <c r="E383" s="131"/>
    </row>
    <row r="384" spans="5:5" x14ac:dyDescent="0.2">
      <c r="E384" s="131"/>
    </row>
    <row r="385" spans="1:7" x14ac:dyDescent="0.2">
      <c r="A385" s="172"/>
      <c r="B385" s="172"/>
    </row>
    <row r="386" spans="1:7" x14ac:dyDescent="0.2">
      <c r="C386" s="174"/>
      <c r="D386" s="174"/>
      <c r="E386" s="175"/>
      <c r="F386" s="174"/>
      <c r="G386" s="176"/>
    </row>
    <row r="387" spans="1:7" x14ac:dyDescent="0.2">
      <c r="A387" s="172"/>
      <c r="B387" s="172"/>
    </row>
  </sheetData>
  <mergeCells count="150">
    <mergeCell ref="A1:G1"/>
    <mergeCell ref="A3:B3"/>
    <mergeCell ref="A4:B4"/>
    <mergeCell ref="E4:G4"/>
    <mergeCell ref="C9:D9"/>
    <mergeCell ref="C11:D11"/>
    <mergeCell ref="C12:D12"/>
    <mergeCell ref="C16:D16"/>
    <mergeCell ref="C30:D30"/>
    <mergeCell ref="C31:D31"/>
    <mergeCell ref="C32:D32"/>
    <mergeCell ref="C39:D39"/>
    <mergeCell ref="C41:D41"/>
    <mergeCell ref="C44:D44"/>
    <mergeCell ref="C18:D18"/>
    <mergeCell ref="C19:D19"/>
    <mergeCell ref="C21:D21"/>
    <mergeCell ref="C22:D22"/>
    <mergeCell ref="C25:D25"/>
    <mergeCell ref="C26:D26"/>
    <mergeCell ref="C65:D65"/>
    <mergeCell ref="C68:D68"/>
    <mergeCell ref="C69:D69"/>
    <mergeCell ref="C71:D71"/>
    <mergeCell ref="C72:D72"/>
    <mergeCell ref="C48:D48"/>
    <mergeCell ref="C49:D49"/>
    <mergeCell ref="C54:D54"/>
    <mergeCell ref="C55:D55"/>
    <mergeCell ref="C89:D89"/>
    <mergeCell ref="C90:D90"/>
    <mergeCell ref="C91:D91"/>
    <mergeCell ref="C92:D92"/>
    <mergeCell ref="C93:D93"/>
    <mergeCell ref="C94:D94"/>
    <mergeCell ref="C76:D76"/>
    <mergeCell ref="C78:D78"/>
    <mergeCell ref="C80:D80"/>
    <mergeCell ref="C81:D81"/>
    <mergeCell ref="C84:D84"/>
    <mergeCell ref="C86:D86"/>
    <mergeCell ref="C87:D87"/>
    <mergeCell ref="C88:D88"/>
    <mergeCell ref="C101:D101"/>
    <mergeCell ref="C102:D102"/>
    <mergeCell ref="C104:D104"/>
    <mergeCell ref="C105:D105"/>
    <mergeCell ref="C108:D108"/>
    <mergeCell ref="C109:D109"/>
    <mergeCell ref="C95:D95"/>
    <mergeCell ref="C96:D96"/>
    <mergeCell ref="C97:D97"/>
    <mergeCell ref="C98:D98"/>
    <mergeCell ref="C99:D99"/>
    <mergeCell ref="C100:D100"/>
    <mergeCell ref="C137:D137"/>
    <mergeCell ref="C138:D138"/>
    <mergeCell ref="C140:D140"/>
    <mergeCell ref="C141:D141"/>
    <mergeCell ref="C121:D121"/>
    <mergeCell ref="C123:D123"/>
    <mergeCell ref="C125:D125"/>
    <mergeCell ref="C126:D126"/>
    <mergeCell ref="C111:D111"/>
    <mergeCell ref="C112:D112"/>
    <mergeCell ref="C116:D116"/>
    <mergeCell ref="C117:D117"/>
    <mergeCell ref="C180:D180"/>
    <mergeCell ref="C184:D184"/>
    <mergeCell ref="C186:D186"/>
    <mergeCell ref="C188:D188"/>
    <mergeCell ref="C190:D190"/>
    <mergeCell ref="C191:D191"/>
    <mergeCell ref="C172:D172"/>
    <mergeCell ref="C176:D176"/>
    <mergeCell ref="C145:D145"/>
    <mergeCell ref="C218:D218"/>
    <mergeCell ref="C220:D220"/>
    <mergeCell ref="C226:D226"/>
    <mergeCell ref="C227:D227"/>
    <mergeCell ref="C232:D232"/>
    <mergeCell ref="C234:D234"/>
    <mergeCell ref="C196:D196"/>
    <mergeCell ref="C197:D197"/>
    <mergeCell ref="C201:D201"/>
    <mergeCell ref="C204:D204"/>
    <mergeCell ref="C209:D209"/>
    <mergeCell ref="C210:D210"/>
    <mergeCell ref="C242:D242"/>
    <mergeCell ref="C243:D243"/>
    <mergeCell ref="C244:D244"/>
    <mergeCell ref="C249:D249"/>
    <mergeCell ref="C250:D250"/>
    <mergeCell ref="C251:D251"/>
    <mergeCell ref="C252:D252"/>
    <mergeCell ref="C255:D255"/>
    <mergeCell ref="C235:D235"/>
    <mergeCell ref="C236:D236"/>
    <mergeCell ref="C237:D237"/>
    <mergeCell ref="C238:D238"/>
    <mergeCell ref="C239:D239"/>
    <mergeCell ref="C240:D240"/>
    <mergeCell ref="C263:D263"/>
    <mergeCell ref="C264:D264"/>
    <mergeCell ref="C268:D268"/>
    <mergeCell ref="C269:D269"/>
    <mergeCell ref="C270:D270"/>
    <mergeCell ref="C271:D271"/>
    <mergeCell ref="C256:D256"/>
    <mergeCell ref="C257:D257"/>
    <mergeCell ref="C259:D259"/>
    <mergeCell ref="C260:D260"/>
    <mergeCell ref="C261:D261"/>
    <mergeCell ref="C262:D262"/>
    <mergeCell ref="C283:D283"/>
    <mergeCell ref="C285:D285"/>
    <mergeCell ref="C286:D286"/>
    <mergeCell ref="C291:D291"/>
    <mergeCell ref="C292:D292"/>
    <mergeCell ref="C293:D293"/>
    <mergeCell ref="C294:D294"/>
    <mergeCell ref="C295:D295"/>
    <mergeCell ref="C272:D272"/>
    <mergeCell ref="C273:D273"/>
    <mergeCell ref="C275:D275"/>
    <mergeCell ref="C276:D276"/>
    <mergeCell ref="C279:D279"/>
    <mergeCell ref="C281:D281"/>
    <mergeCell ref="C304:D304"/>
    <mergeCell ref="C305:D305"/>
    <mergeCell ref="C306:D306"/>
    <mergeCell ref="C307:D307"/>
    <mergeCell ref="C308:D308"/>
    <mergeCell ref="C309:D309"/>
    <mergeCell ref="C298:D298"/>
    <mergeCell ref="C299:D299"/>
    <mergeCell ref="C300:D300"/>
    <mergeCell ref="C301:D301"/>
    <mergeCell ref="C302:D302"/>
    <mergeCell ref="C303:D303"/>
    <mergeCell ref="C316:D316"/>
    <mergeCell ref="C317:D317"/>
    <mergeCell ref="C318:D318"/>
    <mergeCell ref="C324:D324"/>
    <mergeCell ref="C310:D310"/>
    <mergeCell ref="C311:D311"/>
    <mergeCell ref="C312:D312"/>
    <mergeCell ref="C313:D313"/>
    <mergeCell ref="C314:D314"/>
    <mergeCell ref="C315:D3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Molodčenko Eva</cp:lastModifiedBy>
  <dcterms:created xsi:type="dcterms:W3CDTF">2024-02-29T09:39:13Z</dcterms:created>
  <dcterms:modified xsi:type="dcterms:W3CDTF">2024-04-24T13:05:57Z</dcterms:modified>
</cp:coreProperties>
</file>